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THONG CVA 2024\DUYỆT QUYẾT TOÁN\NĂM 2023\"/>
    </mc:Choice>
  </mc:AlternateContent>
  <xr:revisionPtr revIDLastSave="0" documentId="13_ncr:1_{6B76D28E-3CB0-4635-B507-22650B191F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9" r:id="rId1"/>
    <sheet name="1c - PI  (2)" sheetId="8" r:id="rId2"/>
    <sheet name="1b" sheetId="4" r:id="rId3"/>
    <sheet name="1c - PII" sheetId="6" r:id="rId4"/>
  </sheets>
  <definedNames>
    <definedName name="_xlnm.Print_Titles" localSheetId="1">'1c - PI  (2)'!$8:$11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" i="9" l="1"/>
  <c r="M28" i="9" s="1"/>
  <c r="N28" i="9" s="1"/>
  <c r="G28" i="9"/>
  <c r="I8" i="6" l="1"/>
  <c r="J8" i="6"/>
  <c r="K8" i="6"/>
  <c r="K57" i="6"/>
  <c r="K56" i="6" s="1"/>
  <c r="K55" i="6" s="1"/>
  <c r="K54" i="6" s="1"/>
  <c r="K53" i="6" s="1"/>
  <c r="K52" i="6" s="1"/>
  <c r="K51" i="6" s="1"/>
  <c r="K50" i="6" s="1"/>
  <c r="K49" i="6" s="1"/>
  <c r="K48" i="6" s="1"/>
  <c r="K47" i="6" s="1"/>
  <c r="K46" i="6" s="1"/>
  <c r="K45" i="6" s="1"/>
  <c r="K44" i="6" s="1"/>
  <c r="K43" i="6" s="1"/>
  <c r="K42" i="6" s="1"/>
  <c r="K41" i="6" s="1"/>
  <c r="K40" i="6" s="1"/>
  <c r="K39" i="6" s="1"/>
  <c r="K38" i="6" s="1"/>
  <c r="K37" i="6" s="1"/>
  <c r="K36" i="6" s="1"/>
  <c r="K35" i="6" s="1"/>
  <c r="K34" i="6" s="1"/>
  <c r="K33" i="6" s="1"/>
  <c r="K32" i="6" s="1"/>
  <c r="K31" i="6" s="1"/>
  <c r="K30" i="6" s="1"/>
  <c r="K29" i="6" s="1"/>
  <c r="K28" i="6" s="1"/>
  <c r="K27" i="6" s="1"/>
  <c r="K26" i="6" s="1"/>
  <c r="K25" i="6" s="1"/>
  <c r="K24" i="6" s="1"/>
  <c r="K23" i="6" s="1"/>
  <c r="K22" i="6" s="1"/>
  <c r="K21" i="6" s="1"/>
  <c r="K20" i="6" s="1"/>
  <c r="K19" i="6" s="1"/>
  <c r="K18" i="6" s="1"/>
  <c r="K17" i="6" s="1"/>
  <c r="K16" i="6" s="1"/>
  <c r="K15" i="6" s="1"/>
  <c r="K14" i="6" s="1"/>
  <c r="K13" i="6" s="1"/>
  <c r="K12" i="6" s="1"/>
  <c r="H56" i="6"/>
  <c r="H55" i="6" s="1"/>
  <c r="H44" i="6"/>
  <c r="H43" i="6" s="1"/>
  <c r="H45" i="6"/>
  <c r="H48" i="6"/>
  <c r="H47" i="6" s="1"/>
  <c r="H46" i="6" s="1"/>
  <c r="G46" i="6"/>
  <c r="F46" i="6"/>
  <c r="G48" i="6"/>
  <c r="G47" i="6"/>
  <c r="F48" i="6"/>
  <c r="F47" i="6"/>
  <c r="M46" i="6"/>
  <c r="M48" i="6"/>
  <c r="M47" i="6"/>
  <c r="L46" i="6"/>
  <c r="M38" i="6"/>
  <c r="L38" i="6"/>
  <c r="F38" i="6"/>
  <c r="F39" i="6"/>
  <c r="M39" i="6"/>
  <c r="G47" i="8"/>
  <c r="F47" i="8"/>
  <c r="D47" i="8"/>
  <c r="J50" i="6" l="1"/>
  <c r="H54" i="6"/>
  <c r="I54" i="6"/>
  <c r="F54" i="6"/>
  <c r="G55" i="6"/>
  <c r="G54" i="6" s="1"/>
  <c r="F55" i="6"/>
  <c r="J55" i="6"/>
  <c r="J54" i="6" s="1"/>
  <c r="J52" i="6"/>
  <c r="J51" i="6"/>
  <c r="F27" i="6"/>
  <c r="F26" i="6" s="1"/>
  <c r="F30" i="6"/>
  <c r="F31" i="6"/>
  <c r="F29" i="6"/>
  <c r="I28" i="6"/>
  <c r="J30" i="6"/>
  <c r="G30" i="6" s="1"/>
  <c r="J31" i="6"/>
  <c r="G31" i="6" s="1"/>
  <c r="J29" i="6"/>
  <c r="G29" i="6" s="1"/>
  <c r="I26" i="6"/>
  <c r="J27" i="6"/>
  <c r="J26" i="6" s="1"/>
  <c r="C10" i="4"/>
  <c r="C62" i="8"/>
  <c r="F37" i="8"/>
  <c r="C27" i="8"/>
  <c r="C25" i="8"/>
  <c r="C24" i="8"/>
  <c r="I13" i="9"/>
  <c r="D26" i="9"/>
  <c r="F12" i="9"/>
  <c r="L12" i="9" s="1"/>
  <c r="J11" i="9"/>
  <c r="K11" i="9" s="1"/>
  <c r="D11" i="9"/>
  <c r="E11" i="9" s="1"/>
  <c r="L29" i="9"/>
  <c r="M29" i="9" s="1"/>
  <c r="N29" i="9" s="1"/>
  <c r="J29" i="9"/>
  <c r="K29" i="9" s="1"/>
  <c r="G29" i="9"/>
  <c r="H29" i="9" s="1"/>
  <c r="D29" i="9"/>
  <c r="E29" i="9" s="1"/>
  <c r="L27" i="9"/>
  <c r="M27" i="9" s="1"/>
  <c r="N27" i="9" s="1"/>
  <c r="J27" i="9"/>
  <c r="G27" i="9"/>
  <c r="L26" i="9"/>
  <c r="M26" i="9" s="1"/>
  <c r="N26" i="9" s="1"/>
  <c r="J26" i="9"/>
  <c r="G26" i="9"/>
  <c r="L25" i="9"/>
  <c r="M25" i="9" s="1"/>
  <c r="N25" i="9" s="1"/>
  <c r="J25" i="9"/>
  <c r="G25" i="9"/>
  <c r="D25" i="9"/>
  <c r="L24" i="9"/>
  <c r="M24" i="9" s="1"/>
  <c r="N24" i="9" s="1"/>
  <c r="J24" i="9"/>
  <c r="G24" i="9"/>
  <c r="D24" i="9"/>
  <c r="L23" i="9"/>
  <c r="M23" i="9" s="1"/>
  <c r="N23" i="9" s="1"/>
  <c r="J23" i="9"/>
  <c r="G23" i="9"/>
  <c r="D23" i="9"/>
  <c r="J22" i="9"/>
  <c r="G22" i="9"/>
  <c r="D22" i="9"/>
  <c r="L22" i="9"/>
  <c r="M22" i="9" s="1"/>
  <c r="N22" i="9" s="1"/>
  <c r="L21" i="9"/>
  <c r="M21" i="9" s="1"/>
  <c r="N21" i="9" s="1"/>
  <c r="J21" i="9"/>
  <c r="G21" i="9"/>
  <c r="D21" i="9"/>
  <c r="L20" i="9"/>
  <c r="M20" i="9" s="1"/>
  <c r="N20" i="9" s="1"/>
  <c r="J20" i="9"/>
  <c r="G20" i="9"/>
  <c r="D20" i="9"/>
  <c r="L19" i="9"/>
  <c r="M19" i="9" s="1"/>
  <c r="N19" i="9" s="1"/>
  <c r="J19" i="9"/>
  <c r="G19" i="9"/>
  <c r="D19" i="9"/>
  <c r="L18" i="9"/>
  <c r="M18" i="9" s="1"/>
  <c r="N18" i="9" s="1"/>
  <c r="J18" i="9"/>
  <c r="G18" i="9"/>
  <c r="D18" i="9"/>
  <c r="L17" i="9"/>
  <c r="M17" i="9" s="1"/>
  <c r="N17" i="9" s="1"/>
  <c r="J17" i="9"/>
  <c r="G17" i="9"/>
  <c r="D17" i="9"/>
  <c r="L16" i="9"/>
  <c r="M16" i="9" s="1"/>
  <c r="N16" i="9" s="1"/>
  <c r="J16" i="9"/>
  <c r="G16" i="9"/>
  <c r="D16" i="9"/>
  <c r="L15" i="9"/>
  <c r="M15" i="9" s="1"/>
  <c r="N15" i="9" s="1"/>
  <c r="J15" i="9"/>
  <c r="G15" i="9"/>
  <c r="D15" i="9"/>
  <c r="L14" i="9"/>
  <c r="J14" i="9"/>
  <c r="G14" i="9"/>
  <c r="H14" i="9" s="1"/>
  <c r="D14" i="9"/>
  <c r="E14" i="9" s="1"/>
  <c r="F13" i="9"/>
  <c r="C13" i="9"/>
  <c r="J12" i="9"/>
  <c r="K12" i="9" s="1"/>
  <c r="D12" i="9"/>
  <c r="E12" i="9" s="1"/>
  <c r="L11" i="9"/>
  <c r="G11" i="9"/>
  <c r="I10" i="9"/>
  <c r="F10" i="9"/>
  <c r="C10" i="9"/>
  <c r="J10" i="9" l="1"/>
  <c r="E13" i="9"/>
  <c r="F28" i="6"/>
  <c r="G27" i="6"/>
  <c r="G26" i="6" s="1"/>
  <c r="J28" i="6"/>
  <c r="G28" i="6"/>
  <c r="H13" i="9"/>
  <c r="L13" i="9"/>
  <c r="J13" i="9"/>
  <c r="D13" i="9"/>
  <c r="M14" i="9"/>
  <c r="M13" i="9" s="1"/>
  <c r="K14" i="9"/>
  <c r="K13" i="9" s="1"/>
  <c r="K10" i="9"/>
  <c r="L10" i="9"/>
  <c r="E10" i="9"/>
  <c r="D10" i="9"/>
  <c r="M11" i="9"/>
  <c r="G13" i="9"/>
  <c r="H11" i="9"/>
  <c r="G12" i="9"/>
  <c r="H12" i="9" s="1"/>
  <c r="F57" i="6"/>
  <c r="F15" i="6"/>
  <c r="D24" i="4"/>
  <c r="G62" i="8"/>
  <c r="F62" i="8"/>
  <c r="D62" i="8"/>
  <c r="J58" i="8"/>
  <c r="I58" i="8"/>
  <c r="G59" i="8"/>
  <c r="G58" i="8" s="1"/>
  <c r="F59" i="8"/>
  <c r="D59" i="8"/>
  <c r="E59" i="8" s="1"/>
  <c r="E58" i="8" s="1"/>
  <c r="I52" i="8"/>
  <c r="G53" i="8"/>
  <c r="G52" i="8" s="1"/>
  <c r="F53" i="8"/>
  <c r="H53" i="8" s="1"/>
  <c r="H52" i="8" s="1"/>
  <c r="D53" i="8"/>
  <c r="D52" i="8" s="1"/>
  <c r="F44" i="6"/>
  <c r="F37" i="6"/>
  <c r="G37" i="6" s="1"/>
  <c r="M23" i="6"/>
  <c r="M41" i="6"/>
  <c r="J44" i="6"/>
  <c r="G44" i="6" s="1"/>
  <c r="J45" i="6"/>
  <c r="J43" i="6"/>
  <c r="I36" i="6"/>
  <c r="F36" i="6" s="1"/>
  <c r="G36" i="6" s="1"/>
  <c r="H36" i="6" s="1"/>
  <c r="J37" i="6"/>
  <c r="J36" i="6" s="1"/>
  <c r="J34" i="6"/>
  <c r="J35" i="6"/>
  <c r="J33" i="6"/>
  <c r="J22" i="6"/>
  <c r="J23" i="6"/>
  <c r="J24" i="6"/>
  <c r="J25" i="6"/>
  <c r="J21" i="6"/>
  <c r="J15" i="6"/>
  <c r="G15" i="6" s="1"/>
  <c r="J16" i="6"/>
  <c r="J17" i="6"/>
  <c r="J18" i="6"/>
  <c r="J19" i="6"/>
  <c r="J14" i="6"/>
  <c r="J12" i="6"/>
  <c r="J10" i="6"/>
  <c r="J31" i="8"/>
  <c r="I31" i="8"/>
  <c r="G31" i="8"/>
  <c r="F31" i="8"/>
  <c r="H31" i="8" s="1"/>
  <c r="D31" i="8"/>
  <c r="D30" i="8" s="1"/>
  <c r="D29" i="8" s="1"/>
  <c r="J32" i="8"/>
  <c r="I32" i="8"/>
  <c r="G32" i="8"/>
  <c r="G30" i="8" s="1"/>
  <c r="F32" i="8"/>
  <c r="D32" i="8"/>
  <c r="F27" i="8"/>
  <c r="D27" i="8"/>
  <c r="F24" i="8"/>
  <c r="G24" i="8" s="1"/>
  <c r="H24" i="8" s="1"/>
  <c r="D24" i="8"/>
  <c r="E24" i="8" s="1"/>
  <c r="F21" i="8"/>
  <c r="G21" i="8" s="1"/>
  <c r="H21" i="8" s="1"/>
  <c r="D21" i="8"/>
  <c r="E21" i="8" s="1"/>
  <c r="I16" i="8"/>
  <c r="J16" i="8" s="1"/>
  <c r="F16" i="8"/>
  <c r="D16" i="8"/>
  <c r="E16" i="8" s="1"/>
  <c r="E14" i="8" s="1"/>
  <c r="E13" i="8" s="1"/>
  <c r="K63" i="8"/>
  <c r="H63" i="8"/>
  <c r="E63" i="8"/>
  <c r="K60" i="8"/>
  <c r="H60" i="8"/>
  <c r="E60" i="8"/>
  <c r="F58" i="8"/>
  <c r="C58" i="8"/>
  <c r="K57" i="8"/>
  <c r="H57" i="8"/>
  <c r="E57" i="8"/>
  <c r="G56" i="8"/>
  <c r="F56" i="8"/>
  <c r="D56" i="8"/>
  <c r="C56" i="8"/>
  <c r="C61" i="8" s="1"/>
  <c r="K54" i="8"/>
  <c r="H54" i="8"/>
  <c r="E54" i="8"/>
  <c r="J52" i="8"/>
  <c r="F52" i="8"/>
  <c r="C52" i="8"/>
  <c r="K51" i="8"/>
  <c r="H51" i="8"/>
  <c r="E51" i="8"/>
  <c r="K50" i="8"/>
  <c r="H50" i="8"/>
  <c r="E50" i="8"/>
  <c r="E49" i="8" s="1"/>
  <c r="K49" i="8"/>
  <c r="J49" i="8"/>
  <c r="I49" i="8"/>
  <c r="H49" i="8"/>
  <c r="G49" i="8"/>
  <c r="F49" i="8"/>
  <c r="D49" i="8"/>
  <c r="C49" i="8"/>
  <c r="K48" i="8"/>
  <c r="H48" i="8"/>
  <c r="E48" i="8"/>
  <c r="K47" i="8"/>
  <c r="K46" i="8" s="1"/>
  <c r="H47" i="8"/>
  <c r="H46" i="8" s="1"/>
  <c r="J46" i="8"/>
  <c r="I46" i="8"/>
  <c r="G46" i="8"/>
  <c r="F46" i="8"/>
  <c r="E46" i="8"/>
  <c r="D46" i="8"/>
  <c r="C46" i="8"/>
  <c r="K44" i="8"/>
  <c r="K42" i="8" s="1"/>
  <c r="H44" i="8"/>
  <c r="E44" i="8"/>
  <c r="K43" i="8"/>
  <c r="H43" i="8"/>
  <c r="E43" i="8"/>
  <c r="E42" i="8" s="1"/>
  <c r="J42" i="8"/>
  <c r="I42" i="8"/>
  <c r="H42" i="8"/>
  <c r="G42" i="8"/>
  <c r="F42" i="8"/>
  <c r="D42" i="8"/>
  <c r="C42" i="8"/>
  <c r="K41" i="8"/>
  <c r="G41" i="8"/>
  <c r="H41" i="8" s="1"/>
  <c r="E41" i="8"/>
  <c r="E39" i="8" s="1"/>
  <c r="E38" i="8" s="1"/>
  <c r="K40" i="8"/>
  <c r="K39" i="8" s="1"/>
  <c r="G40" i="8"/>
  <c r="E40" i="8"/>
  <c r="J39" i="8"/>
  <c r="I39" i="8"/>
  <c r="I38" i="8" s="1"/>
  <c r="F39" i="8"/>
  <c r="F38" i="8" s="1"/>
  <c r="D39" i="8"/>
  <c r="C39" i="8"/>
  <c r="C38" i="8" s="1"/>
  <c r="J38" i="8"/>
  <c r="G37" i="8"/>
  <c r="H37" i="8" s="1"/>
  <c r="D37" i="8"/>
  <c r="E37" i="8" s="1"/>
  <c r="K36" i="8"/>
  <c r="H36" i="8"/>
  <c r="E36" i="8"/>
  <c r="K35" i="8"/>
  <c r="H35" i="8"/>
  <c r="E35" i="8"/>
  <c r="E34" i="8" s="1"/>
  <c r="K33" i="8"/>
  <c r="H33" i="8"/>
  <c r="E33" i="8"/>
  <c r="E32" i="8"/>
  <c r="E30" i="8" s="1"/>
  <c r="K31" i="8"/>
  <c r="E31" i="8"/>
  <c r="J30" i="8"/>
  <c r="J29" i="8" s="1"/>
  <c r="I30" i="8"/>
  <c r="I29" i="8" s="1"/>
  <c r="C30" i="8"/>
  <c r="C29" i="8" s="1"/>
  <c r="D28" i="8"/>
  <c r="E28" i="8" s="1"/>
  <c r="K25" i="8"/>
  <c r="G25" i="8"/>
  <c r="F25" i="8"/>
  <c r="D25" i="8"/>
  <c r="E25" i="8" s="1"/>
  <c r="F23" i="8"/>
  <c r="D23" i="8"/>
  <c r="C23" i="8"/>
  <c r="D22" i="8"/>
  <c r="E22" i="8" s="1"/>
  <c r="C20" i="8"/>
  <c r="K19" i="8"/>
  <c r="K17" i="8" s="1"/>
  <c r="H19" i="8"/>
  <c r="E19" i="8"/>
  <c r="K18" i="8"/>
  <c r="H18" i="8"/>
  <c r="E18" i="8"/>
  <c r="E17" i="8" s="1"/>
  <c r="J17" i="8"/>
  <c r="I17" i="8"/>
  <c r="H17" i="8"/>
  <c r="G17" i="8"/>
  <c r="F17" i="8"/>
  <c r="D17" i="8"/>
  <c r="C17" i="8"/>
  <c r="G16" i="8"/>
  <c r="G14" i="8" s="1"/>
  <c r="G13" i="8" s="1"/>
  <c r="K15" i="8"/>
  <c r="H15" i="8"/>
  <c r="E15" i="8"/>
  <c r="I14" i="8"/>
  <c r="I13" i="8" s="1"/>
  <c r="F14" i="8"/>
  <c r="F13" i="8" s="1"/>
  <c r="D14" i="8"/>
  <c r="C14" i="8"/>
  <c r="C13" i="8" s="1"/>
  <c r="N14" i="9" l="1"/>
  <c r="N13" i="9" s="1"/>
  <c r="K59" i="8"/>
  <c r="D58" i="8"/>
  <c r="H59" i="8"/>
  <c r="H58" i="8" s="1"/>
  <c r="E53" i="8"/>
  <c r="E52" i="8" s="1"/>
  <c r="I56" i="8"/>
  <c r="I55" i="8" s="1"/>
  <c r="K53" i="8"/>
  <c r="K58" i="8"/>
  <c r="J55" i="8"/>
  <c r="C55" i="8"/>
  <c r="K52" i="8"/>
  <c r="K37" i="8"/>
  <c r="K34" i="8" s="1"/>
  <c r="F30" i="8"/>
  <c r="F29" i="8" s="1"/>
  <c r="G27" i="8"/>
  <c r="I20" i="8"/>
  <c r="K16" i="8"/>
  <c r="J14" i="8"/>
  <c r="J13" i="8" s="1"/>
  <c r="H10" i="9"/>
  <c r="M12" i="9"/>
  <c r="N12" i="9" s="1"/>
  <c r="N11" i="9"/>
  <c r="G10" i="9"/>
  <c r="I61" i="8"/>
  <c r="F61" i="8"/>
  <c r="J61" i="8"/>
  <c r="G55" i="8"/>
  <c r="F55" i="8"/>
  <c r="H56" i="8"/>
  <c r="H55" i="8" s="1"/>
  <c r="E56" i="8"/>
  <c r="E55" i="8" s="1"/>
  <c r="H32" i="8"/>
  <c r="H30" i="8" s="1"/>
  <c r="K32" i="8"/>
  <c r="H34" i="8"/>
  <c r="K38" i="8"/>
  <c r="G39" i="8"/>
  <c r="G38" i="8" s="1"/>
  <c r="D38" i="8"/>
  <c r="K30" i="8"/>
  <c r="I23" i="8"/>
  <c r="G23" i="8"/>
  <c r="H25" i="8"/>
  <c r="H23" i="8" s="1"/>
  <c r="I26" i="8"/>
  <c r="K28" i="8"/>
  <c r="K21" i="8"/>
  <c r="E20" i="8"/>
  <c r="K14" i="8"/>
  <c r="K13" i="8" s="1"/>
  <c r="D13" i="8"/>
  <c r="J20" i="8"/>
  <c r="K22" i="8"/>
  <c r="E29" i="8"/>
  <c r="E23" i="8"/>
  <c r="K62" i="8"/>
  <c r="K61" i="8" s="1"/>
  <c r="G61" i="8"/>
  <c r="H62" i="8"/>
  <c r="H61" i="8" s="1"/>
  <c r="H27" i="8"/>
  <c r="D20" i="8"/>
  <c r="G22" i="8"/>
  <c r="G28" i="8"/>
  <c r="G29" i="8"/>
  <c r="D55" i="8"/>
  <c r="H16" i="8"/>
  <c r="H14" i="8" s="1"/>
  <c r="H13" i="8" s="1"/>
  <c r="H40" i="8"/>
  <c r="H39" i="8" s="1"/>
  <c r="H38" i="8" s="1"/>
  <c r="F22" i="8"/>
  <c r="F20" i="8" s="1"/>
  <c r="C26" i="8"/>
  <c r="F28" i="8"/>
  <c r="F26" i="8" s="1"/>
  <c r="K29" i="8" l="1"/>
  <c r="K20" i="8"/>
  <c r="K56" i="8"/>
  <c r="K55" i="8" s="1"/>
  <c r="H29" i="8"/>
  <c r="M10" i="9"/>
  <c r="N10" i="9"/>
  <c r="K24" i="8"/>
  <c r="K23" i="8" s="1"/>
  <c r="J23" i="8"/>
  <c r="H28" i="8"/>
  <c r="H26" i="8" s="1"/>
  <c r="D26" i="8"/>
  <c r="E27" i="8"/>
  <c r="E26" i="8" s="1"/>
  <c r="K27" i="8"/>
  <c r="K26" i="8" s="1"/>
  <c r="J26" i="8"/>
  <c r="E62" i="8"/>
  <c r="E61" i="8" s="1"/>
  <c r="D61" i="8"/>
  <c r="G20" i="8"/>
  <c r="H22" i="8"/>
  <c r="H20" i="8" s="1"/>
  <c r="G26" i="8"/>
  <c r="D25" i="4" l="1"/>
  <c r="D26" i="4"/>
  <c r="D21" i="4"/>
  <c r="D22" i="4"/>
  <c r="D20" i="4"/>
  <c r="D15" i="4"/>
  <c r="C14" i="4"/>
  <c r="D11" i="4"/>
  <c r="D10" i="4"/>
  <c r="I56" i="6" l="1"/>
  <c r="I53" i="6" s="1"/>
  <c r="F56" i="6"/>
  <c r="F53" i="6" s="1"/>
  <c r="G57" i="6"/>
  <c r="G56" i="6" s="1"/>
  <c r="G53" i="6" s="1"/>
  <c r="J57" i="6"/>
  <c r="F10" i="6"/>
  <c r="F9" i="6" s="1"/>
  <c r="I42" i="6"/>
  <c r="J42" i="6"/>
  <c r="L42" i="6"/>
  <c r="M42" i="6"/>
  <c r="G43" i="6"/>
  <c r="F43" i="6"/>
  <c r="N41" i="6"/>
  <c r="J41" i="6"/>
  <c r="J40" i="6" s="1"/>
  <c r="J13" i="6"/>
  <c r="I13" i="6"/>
  <c r="F12" i="6"/>
  <c r="M10" i="6"/>
  <c r="N10" i="6" s="1"/>
  <c r="N9" i="6" s="1"/>
  <c r="F52" i="6"/>
  <c r="G52" i="6" s="1"/>
  <c r="F51" i="6"/>
  <c r="G51" i="6" s="1"/>
  <c r="F50" i="6"/>
  <c r="G50" i="6" s="1"/>
  <c r="J49" i="6"/>
  <c r="I49" i="6"/>
  <c r="N45" i="6"/>
  <c r="N42" i="6" s="1"/>
  <c r="G45" i="6"/>
  <c r="F45" i="6"/>
  <c r="F41" i="6"/>
  <c r="L40" i="6"/>
  <c r="I40" i="6"/>
  <c r="G35" i="6"/>
  <c r="F35" i="6"/>
  <c r="N34" i="6"/>
  <c r="G34" i="6"/>
  <c r="F34" i="6"/>
  <c r="N33" i="6"/>
  <c r="G33" i="6"/>
  <c r="F33" i="6"/>
  <c r="M32" i="6"/>
  <c r="L32" i="6"/>
  <c r="J32" i="6"/>
  <c r="I32" i="6"/>
  <c r="N25" i="6"/>
  <c r="G25" i="6"/>
  <c r="F25" i="6"/>
  <c r="N24" i="6"/>
  <c r="G24" i="6"/>
  <c r="F24" i="6"/>
  <c r="N23" i="6"/>
  <c r="G23" i="6"/>
  <c r="F23" i="6"/>
  <c r="N22" i="6"/>
  <c r="G22" i="6"/>
  <c r="F22" i="6"/>
  <c r="N21" i="6"/>
  <c r="G21" i="6"/>
  <c r="F21" i="6"/>
  <c r="M20" i="6"/>
  <c r="M8" i="6" s="1"/>
  <c r="L20" i="6"/>
  <c r="L8" i="6" s="1"/>
  <c r="J20" i="6"/>
  <c r="I20" i="6"/>
  <c r="G18" i="6"/>
  <c r="F18" i="6"/>
  <c r="G17" i="6"/>
  <c r="F17" i="6"/>
  <c r="G16" i="6"/>
  <c r="F16" i="6"/>
  <c r="G14" i="6"/>
  <c r="F14" i="6"/>
  <c r="K11" i="6"/>
  <c r="I11" i="6"/>
  <c r="K9" i="6"/>
  <c r="L9" i="6"/>
  <c r="J9" i="6"/>
  <c r="I9" i="6"/>
  <c r="L7" i="6" l="1"/>
  <c r="H57" i="6"/>
  <c r="H53" i="6" s="1"/>
  <c r="G10" i="6"/>
  <c r="H10" i="6" s="1"/>
  <c r="H9" i="6" s="1"/>
  <c r="G42" i="6"/>
  <c r="J56" i="6"/>
  <c r="J53" i="6" s="1"/>
  <c r="M40" i="6"/>
  <c r="F42" i="6"/>
  <c r="G49" i="6"/>
  <c r="F49" i="6"/>
  <c r="H52" i="6"/>
  <c r="H51" i="6"/>
  <c r="G41" i="6"/>
  <c r="H41" i="6" s="1"/>
  <c r="F19" i="6"/>
  <c r="G19" i="6" s="1"/>
  <c r="H19" i="6" s="1"/>
  <c r="H50" i="6"/>
  <c r="M9" i="6"/>
  <c r="G12" i="6"/>
  <c r="H12" i="6" s="1"/>
  <c r="H35" i="6"/>
  <c r="G32" i="6"/>
  <c r="H34" i="6"/>
  <c r="H24" i="6"/>
  <c r="H25" i="6"/>
  <c r="H16" i="6"/>
  <c r="N32" i="6"/>
  <c r="N40" i="6"/>
  <c r="H14" i="6"/>
  <c r="J11" i="6"/>
  <c r="F40" i="6"/>
  <c r="F32" i="6"/>
  <c r="H33" i="6"/>
  <c r="G20" i="6"/>
  <c r="G8" i="6" s="1"/>
  <c r="F20" i="6"/>
  <c r="F8" i="6" s="1"/>
  <c r="H23" i="6"/>
  <c r="H21" i="6"/>
  <c r="H22" i="6"/>
  <c r="N20" i="6"/>
  <c r="H18" i="6"/>
  <c r="H17" i="6"/>
  <c r="F11" i="6"/>
  <c r="H42" i="6"/>
  <c r="N8" i="6" l="1"/>
  <c r="N7" i="6" s="1"/>
  <c r="M7" i="6"/>
  <c r="K7" i="6"/>
  <c r="G9" i="6"/>
  <c r="F13" i="6"/>
  <c r="G11" i="6"/>
  <c r="G40" i="6"/>
  <c r="H49" i="6"/>
  <c r="G13" i="6"/>
  <c r="J7" i="6"/>
  <c r="H32" i="6"/>
  <c r="H20" i="6"/>
  <c r="H8" i="6" s="1"/>
  <c r="H40" i="6"/>
  <c r="H13" i="6"/>
  <c r="H11" i="6"/>
  <c r="I7" i="6"/>
  <c r="H7" i="6" l="1"/>
  <c r="G7" i="6"/>
  <c r="F7" i="6"/>
  <c r="E16" i="4" l="1"/>
  <c r="C18" i="4"/>
  <c r="E12" i="4"/>
  <c r="E13" i="4"/>
  <c r="E11" i="4"/>
  <c r="E10" i="4" s="1"/>
  <c r="E25" i="4"/>
  <c r="E17" i="4"/>
  <c r="E19" i="4"/>
  <c r="E20" i="4"/>
  <c r="E21" i="4"/>
  <c r="E22" i="4"/>
  <c r="E24" i="4"/>
  <c r="E26" i="4"/>
  <c r="C23" i="4" l="1"/>
  <c r="E15" i="4" l="1"/>
  <c r="D18" i="4"/>
  <c r="E18" i="4" s="1"/>
  <c r="D14" i="4"/>
  <c r="E14" i="4" s="1"/>
  <c r="D23" i="4" l="1"/>
  <c r="E23" i="4" s="1"/>
</calcChain>
</file>

<file path=xl/sharedStrings.xml><?xml version="1.0" encoding="utf-8"?>
<sst xmlns="http://schemas.openxmlformats.org/spreadsheetml/2006/main" count="275" uniqueCount="166">
  <si>
    <t>SỐ LIỆU THẨM ĐỊNH</t>
  </si>
  <si>
    <t>THU HỌC PHÍ, CÁC KHOẢN THU KHÁC</t>
  </si>
  <si>
    <t>Đơn vị: đồng</t>
  </si>
  <si>
    <t>Chỉ tiêu</t>
  </si>
  <si>
    <t>Nội dung</t>
  </si>
  <si>
    <t>Dư đầu năm</t>
  </si>
  <si>
    <t>Số báo cáo</t>
  </si>
  <si>
    <t>Số thẩm định</t>
  </si>
  <si>
    <t>Chênh lệch</t>
  </si>
  <si>
    <t>Thu trong năm</t>
  </si>
  <si>
    <t>Chi trong năm</t>
  </si>
  <si>
    <t>Dư cuối năm</t>
  </si>
  <si>
    <t>I</t>
  </si>
  <si>
    <t>Học phí</t>
  </si>
  <si>
    <t>CCTL (40%)</t>
  </si>
  <si>
    <t>Chi thường xuyên (60%)</t>
  </si>
  <si>
    <t>II</t>
  </si>
  <si>
    <t>Các khoản thu khác</t>
  </si>
  <si>
    <t>Mẫu biểu số 1</t>
  </si>
  <si>
    <t>Mẫu biểu 1c</t>
  </si>
  <si>
    <t>Phần I - TỔNG HỢP TÌNH HÌNH KINH PHÍ:</t>
  </si>
  <si>
    <t>Tổng số</t>
  </si>
  <si>
    <t>Số dư kinh phí năm trước chuyển sang</t>
  </si>
  <si>
    <t>Loại: 070</t>
  </si>
  <si>
    <t>Tổng loại: 070</t>
  </si>
  <si>
    <t>Khoản: 071</t>
  </si>
  <si>
    <t>Kinh phí thường xuyên/tự chủ</t>
  </si>
  <si>
    <t>- Kinh phí đã nhận</t>
  </si>
  <si>
    <t>- Dự toán còn dư ở kho bạc</t>
  </si>
  <si>
    <t>Kinh phí không thường xuyên/không tự chủ</t>
  </si>
  <si>
    <t>Dự toán được giao trong năm</t>
  </si>
  <si>
    <t>- Kinh phí thường xuyên/tự chủ</t>
  </si>
  <si>
    <t>- Kinh phí không thường xuyên/không tự chủ</t>
  </si>
  <si>
    <t>III</t>
  </si>
  <si>
    <t>Kinh phí thực nhận trong năm</t>
  </si>
  <si>
    <t>IV</t>
  </si>
  <si>
    <t>Kinh phí đề nghị quyết toán</t>
  </si>
  <si>
    <t>V</t>
  </si>
  <si>
    <t>Kinh phí giảm trong năm</t>
  </si>
  <si>
    <t>- Đã nộp NSNN</t>
  </si>
  <si>
    <t>- Còn phải nộp NSNN</t>
  </si>
  <si>
    <t>- Dự toán bị hủy</t>
  </si>
  <si>
    <t>VI</t>
  </si>
  <si>
    <t>Số dư kinh phí được phép chuyển sang năm sau sử dụng và quyết toán</t>
  </si>
  <si>
    <t>A</t>
  </si>
  <si>
    <t>B</t>
  </si>
  <si>
    <t>3=2-1</t>
  </si>
  <si>
    <t>6=5-4</t>
  </si>
  <si>
    <t>9=8-7</t>
  </si>
  <si>
    <t>12=11-10</t>
  </si>
  <si>
    <t>NGÂN SÁCH NHÀ NƯỚC</t>
  </si>
  <si>
    <t xml:space="preserve">NGUỒN HOẠT ĐỘNG KHÁC ĐƯỢC ĐỂ LẠI </t>
  </si>
  <si>
    <t>Số dư kinh phí chưa sử dụng năm trước chuyển sang</t>
  </si>
  <si>
    <t>Số thu được trong năm</t>
  </si>
  <si>
    <t>Tổng số kinh phí được sử dụng trong năm</t>
  </si>
  <si>
    <t>Số kinh phí đã sử dụng đề nghị quyết toán</t>
  </si>
  <si>
    <t>Mẫu biểu 1b</t>
  </si>
  <si>
    <t>ĐỐI CHIẾU SỐ LIỆU</t>
  </si>
  <si>
    <t>Số đối chiếu, kiểm tra</t>
  </si>
  <si>
    <t>Hoạt động hành chính, sự nghiệp</t>
  </si>
  <si>
    <t>Doanh thu</t>
  </si>
  <si>
    <t>a</t>
  </si>
  <si>
    <t>Từ NSNN cấp</t>
  </si>
  <si>
    <t>b</t>
  </si>
  <si>
    <t>Từ nguồn phí được khấu trừ, để lại</t>
  </si>
  <si>
    <t>Chi phí</t>
  </si>
  <si>
    <t>Chi phí hoạt động</t>
  </si>
  <si>
    <t>Thặng dư/thâm hụt</t>
  </si>
  <si>
    <t>Hoạt động sản xuất kinh doanh, dịch vụ</t>
  </si>
  <si>
    <t>Thặng dư/thâm hụt trong năm</t>
  </si>
  <si>
    <t>Sử dụng kinh phí tiết kiệm của đơn vị hành chính</t>
  </si>
  <si>
    <t>Phân phối cho các quỹ</t>
  </si>
  <si>
    <t>Kinh phí cải cách tiền lương</t>
  </si>
  <si>
    <t>c</t>
  </si>
  <si>
    <t>Từ nguồn viện trợ, vay nợ nước ngoài</t>
  </si>
  <si>
    <t>Chi phí từ nguồn viện trợ, vay nợ nước ngoài</t>
  </si>
  <si>
    <t>Chi phí hoạt động thu phí</t>
  </si>
  <si>
    <t>Dư đầu kì 4212</t>
  </si>
  <si>
    <t>Phát sinh Có 531</t>
  </si>
  <si>
    <t>Phát sinh Nợ 642</t>
  </si>
  <si>
    <t>PS Có 511</t>
  </si>
  <si>
    <t>PS Nợ 611</t>
  </si>
  <si>
    <t>PS Có 531</t>
  </si>
  <si>
    <t>PS Nợ 642</t>
  </si>
  <si>
    <t>PS Nợ 421</t>
  </si>
  <si>
    <t>PS Có 431</t>
  </si>
  <si>
    <t>PS Có 468</t>
  </si>
  <si>
    <t>Đối chiếu trên B02/BCTC</t>
  </si>
  <si>
    <t>Đối chiếu trên B01/BCQT</t>
  </si>
  <si>
    <t>ĐƠN VỊ: THCS Chu Văn An</t>
  </si>
  <si>
    <t>Phần II - CHI TIẾT KINH PHÍ QUYẾT TOÁN:</t>
  </si>
  <si>
    <t>Loại</t>
  </si>
  <si>
    <t>Khoản</t>
  </si>
  <si>
    <t>Mục</t>
  </si>
  <si>
    <t>Tiểu mục</t>
  </si>
  <si>
    <t>Nội dung chi</t>
  </si>
  <si>
    <t>Nguồn ngân sách nhà nước</t>
  </si>
  <si>
    <t>Nguồn hoạt động khác được để lại</t>
  </si>
  <si>
    <t>C</t>
  </si>
  <si>
    <t>D</t>
  </si>
  <si>
    <t>E</t>
  </si>
  <si>
    <t>070</t>
  </si>
  <si>
    <t>071</t>
  </si>
  <si>
    <t>I. Kinh phí thường xuyên/tự chủ</t>
  </si>
  <si>
    <t>Tiền lương</t>
  </si>
  <si>
    <t>Lương theo ngạch, bậc</t>
  </si>
  <si>
    <t>Tiền công trả cho vị trí lao động thường xuyên theo hợp đồng</t>
  </si>
  <si>
    <t>Tiền công khác</t>
  </si>
  <si>
    <t>Phụ cấp lương</t>
  </si>
  <si>
    <t>Phụ cấp chức vụ</t>
  </si>
  <si>
    <t>Phụ cấp ưu đãi nghề</t>
  </si>
  <si>
    <t>Phụ cấp trách nhiệm theo nghề, theo công việc</t>
  </si>
  <si>
    <t>Phụ cấp thâm niên vượt khung, phụ cấp thâm niên nghề</t>
  </si>
  <si>
    <t>Các khoản đóng góp</t>
  </si>
  <si>
    <t>Bảo hiểm xã hội</t>
  </si>
  <si>
    <t>Bảo hiểm y tế</t>
  </si>
  <si>
    <t>Kinh phí công đoàn</t>
  </si>
  <si>
    <t>Bảo hiểm thất nghiệp</t>
  </si>
  <si>
    <t>Các khoản đóng góp khác</t>
  </si>
  <si>
    <t>Thông tin, tuyên truyền, liên lạc</t>
  </si>
  <si>
    <t>Cước phí điện thoại (không bao gồm khoán điện thoại), thuê bao đường điện thoại, fax</t>
  </si>
  <si>
    <t>Thuê bao kênh vệ tinh, thuê bao cáp truyền hình, cước phí Internet, thuê đường truyền mạng</t>
  </si>
  <si>
    <t>Khác</t>
  </si>
  <si>
    <t>Chi phí thuê mướn</t>
  </si>
  <si>
    <t>Thuê lao động trong nước</t>
  </si>
  <si>
    <t>Chi phí nghiệp vụ chuyên môn của từng ngành</t>
  </si>
  <si>
    <t>Chi khác</t>
  </si>
  <si>
    <t>Chi lập các quỹ của đơn vị thực hiện khoán chi và đơn vị sự nghiệp có thu theo chế độ quy định</t>
  </si>
  <si>
    <t>Chi lập Quỹ bổ sung thu nhập, Quỹ dự phòng ổn định thu nhập</t>
  </si>
  <si>
    <t>Chi lập Quỹ phúc lợi</t>
  </si>
  <si>
    <t>Chi lập Quỹ phát triển hoạt động sự nghiệp</t>
  </si>
  <si>
    <t>II. Kinh phí không thường xuyên/không tự chủ</t>
  </si>
  <si>
    <t>Phụ cấp khác</t>
  </si>
  <si>
    <t>Đồng phục, trang phục, bảo hộ lao động</t>
  </si>
  <si>
    <t>Tiền học 2 buổi/ngày</t>
  </si>
  <si>
    <t>Tiền TTB bán trú</t>
  </si>
  <si>
    <t>Tiền nước uống học sinh</t>
  </si>
  <si>
    <t>CLB năng khiếu, TDTT</t>
  </si>
  <si>
    <t>CLB Văn hóa</t>
  </si>
  <si>
    <t>Ôn thi THPT</t>
  </si>
  <si>
    <t>CLB STEM</t>
  </si>
  <si>
    <t>Giáo dục Kỹ năng sống</t>
  </si>
  <si>
    <t>Toán- Tiếng anh Ismart</t>
  </si>
  <si>
    <t>Tiếng Anh Tuniver</t>
  </si>
  <si>
    <t>HĐ trải nghiệm theo môn</t>
  </si>
  <si>
    <t>Bổ sung nâng cao</t>
  </si>
  <si>
    <t>Chăm sóc bán trú</t>
  </si>
  <si>
    <t>Tiếng Nhật</t>
  </si>
  <si>
    <t>Tiếng Anh Atlantic</t>
  </si>
  <si>
    <t>KẾT QUẢ HOẠT ĐỘNG NĂM 2022</t>
  </si>
  <si>
    <t>Phụ cấp làm đêm, làm thêm giờ</t>
  </si>
  <si>
    <t>Công tác phí</t>
  </si>
  <si>
    <t>Khoán công tác phí</t>
  </si>
  <si>
    <t>Chi phí nghiệp vụ chuyên môn ngành</t>
  </si>
  <si>
    <t>QUYẾT TOÁN CHI NGÂN SÁCH NĂM 2023</t>
  </si>
  <si>
    <t>Thanh toán dịch vụ công cộng</t>
  </si>
  <si>
    <t>Tiền vệ sinh, môi trường</t>
  </si>
  <si>
    <t>Vật tư văn phòng</t>
  </si>
  <si>
    <t>Mua săm công cụ, dụng cụ văn phòng</t>
  </si>
  <si>
    <t>Khoán văn phòng phẩm</t>
  </si>
  <si>
    <t>Vật tư văn phòng khác</t>
  </si>
  <si>
    <t xml:space="preserve">Sửa chữa, duy tu tài sản phục vụ công tác chuyên môn </t>
  </si>
  <si>
    <t>Các thiết bị công nghệ thông tin</t>
  </si>
  <si>
    <t>Chi các khoản phí và lệ phí</t>
  </si>
  <si>
    <t>Chi các khoản khác</t>
  </si>
  <si>
    <t>Sổ LLĐT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</si>
</sst>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quotePrefix="1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37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9" fillId="0" borderId="0" xfId="0" applyFont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573D-8737-41C4-B727-E726A179B6F4}">
  <dimension ref="A1:Q29"/>
  <sheetViews>
    <sheetView tabSelected="1" topLeftCell="A10" workbookViewId="0">
      <selection activeCell="A29" sqref="A29"/>
    </sheetView>
  </sheetViews>
  <sheetFormatPr defaultRowHeight="16.5" x14ac:dyDescent="0.25"/>
  <cols>
    <col min="1" max="1" width="4.140625" style="2" customWidth="1"/>
    <col min="2" max="2" width="16.42578125" style="2" customWidth="1"/>
    <col min="3" max="3" width="11.42578125" style="2" customWidth="1"/>
    <col min="4" max="4" width="14" style="2" customWidth="1"/>
    <col min="5" max="5" width="4.7109375" style="2" customWidth="1"/>
    <col min="6" max="6" width="12" style="2" customWidth="1"/>
    <col min="7" max="7" width="11.7109375" style="2" customWidth="1"/>
    <col min="8" max="8" width="5.42578125" style="2" customWidth="1"/>
    <col min="9" max="9" width="12.28515625" style="2" customWidth="1"/>
    <col min="10" max="10" width="11.85546875" style="2" customWidth="1"/>
    <col min="11" max="11" width="5.5703125" style="2" customWidth="1"/>
    <col min="12" max="12" width="11.28515625" style="2" customWidth="1"/>
    <col min="13" max="13" width="12.28515625" style="2" customWidth="1"/>
    <col min="14" max="14" width="5.28515625" style="2" customWidth="1"/>
    <col min="15" max="15" width="9.140625" style="2"/>
    <col min="16" max="17" width="14.140625" style="2" bestFit="1" customWidth="1"/>
    <col min="18" max="16384" width="9.140625" style="2"/>
  </cols>
  <sheetData>
    <row r="1" spans="1:17" ht="19.5" customHeight="1" x14ac:dyDescent="0.25">
      <c r="M1" s="44" t="s">
        <v>18</v>
      </c>
      <c r="N1" s="44"/>
    </row>
    <row r="2" spans="1:17" s="1" customFormat="1" ht="19.5" customHeight="1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7" s="1" customFormat="1" ht="19.5" customHeight="1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7" ht="19.5" customHeight="1" x14ac:dyDescent="0.25">
      <c r="A4" s="46" t="s">
        <v>89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7" x14ac:dyDescent="0.25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7" spans="1:17" s="3" customFormat="1" ht="21.75" customHeight="1" x14ac:dyDescent="0.25">
      <c r="A7" s="43" t="s">
        <v>3</v>
      </c>
      <c r="B7" s="43" t="s">
        <v>4</v>
      </c>
      <c r="C7" s="43" t="s">
        <v>5</v>
      </c>
      <c r="D7" s="43"/>
      <c r="E7" s="43"/>
      <c r="F7" s="43" t="s">
        <v>9</v>
      </c>
      <c r="G7" s="43"/>
      <c r="H7" s="43"/>
      <c r="I7" s="43" t="s">
        <v>10</v>
      </c>
      <c r="J7" s="43"/>
      <c r="K7" s="43"/>
      <c r="L7" s="43" t="s">
        <v>11</v>
      </c>
      <c r="M7" s="43"/>
      <c r="N7" s="43"/>
      <c r="P7" s="32"/>
    </row>
    <row r="8" spans="1:17" s="4" customFormat="1" ht="38.25" customHeight="1" x14ac:dyDescent="0.25">
      <c r="A8" s="43"/>
      <c r="B8" s="43"/>
      <c r="C8" s="41" t="s">
        <v>6</v>
      </c>
      <c r="D8" s="41" t="s">
        <v>7</v>
      </c>
      <c r="E8" s="41" t="s">
        <v>8</v>
      </c>
      <c r="F8" s="41" t="s">
        <v>6</v>
      </c>
      <c r="G8" s="41" t="s">
        <v>7</v>
      </c>
      <c r="H8" s="41" t="s">
        <v>8</v>
      </c>
      <c r="I8" s="41" t="s">
        <v>6</v>
      </c>
      <c r="J8" s="41" t="s">
        <v>7</v>
      </c>
      <c r="K8" s="41" t="s">
        <v>8</v>
      </c>
      <c r="L8" s="41" t="s">
        <v>6</v>
      </c>
      <c r="M8" s="41" t="s">
        <v>7</v>
      </c>
      <c r="N8" s="41" t="s">
        <v>8</v>
      </c>
      <c r="P8" s="30"/>
    </row>
    <row r="9" spans="1:17" s="4" customFormat="1" ht="32.25" customHeight="1" x14ac:dyDescent="0.25">
      <c r="A9" s="34" t="s">
        <v>44</v>
      </c>
      <c r="B9" s="34" t="s">
        <v>45</v>
      </c>
      <c r="C9" s="34">
        <v>1</v>
      </c>
      <c r="D9" s="34">
        <v>2</v>
      </c>
      <c r="E9" s="34" t="s">
        <v>46</v>
      </c>
      <c r="F9" s="34">
        <v>4</v>
      </c>
      <c r="G9" s="34">
        <v>5</v>
      </c>
      <c r="H9" s="34" t="s">
        <v>47</v>
      </c>
      <c r="I9" s="34">
        <v>7</v>
      </c>
      <c r="J9" s="34">
        <v>8</v>
      </c>
      <c r="K9" s="34" t="s">
        <v>48</v>
      </c>
      <c r="L9" s="34">
        <v>10</v>
      </c>
      <c r="M9" s="34">
        <v>11</v>
      </c>
      <c r="N9" s="34" t="s">
        <v>49</v>
      </c>
      <c r="P9" s="30"/>
    </row>
    <row r="10" spans="1:17" s="1" customFormat="1" ht="24.75" customHeight="1" x14ac:dyDescent="0.25">
      <c r="A10" s="35" t="s">
        <v>12</v>
      </c>
      <c r="B10" s="35" t="s">
        <v>13</v>
      </c>
      <c r="C10" s="36">
        <f>+SUM(C11:C12)</f>
        <v>347593703</v>
      </c>
      <c r="D10" s="36">
        <f t="shared" ref="D10:N10" si="0">+SUM(D11:D12)</f>
        <v>347593703</v>
      </c>
      <c r="E10" s="36">
        <f t="shared" si="0"/>
        <v>0</v>
      </c>
      <c r="F10" s="36">
        <f t="shared" si="0"/>
        <v>660300000</v>
      </c>
      <c r="G10" s="36">
        <f t="shared" ref="G10" si="1">+SUM(G11:G12)</f>
        <v>660300000</v>
      </c>
      <c r="H10" s="36">
        <f t="shared" si="0"/>
        <v>0</v>
      </c>
      <c r="I10" s="36">
        <f t="shared" si="0"/>
        <v>557566693</v>
      </c>
      <c r="J10" s="36">
        <f t="shared" si="0"/>
        <v>557566693</v>
      </c>
      <c r="K10" s="36">
        <f t="shared" si="0"/>
        <v>0</v>
      </c>
      <c r="L10" s="36">
        <f t="shared" si="0"/>
        <v>450327010</v>
      </c>
      <c r="M10" s="36">
        <f t="shared" si="0"/>
        <v>450327010</v>
      </c>
      <c r="N10" s="36">
        <f t="shared" si="0"/>
        <v>0</v>
      </c>
    </row>
    <row r="11" spans="1:17" ht="24.75" customHeight="1" x14ac:dyDescent="0.25">
      <c r="A11" s="37">
        <v>1</v>
      </c>
      <c r="B11" s="37" t="s">
        <v>14</v>
      </c>
      <c r="C11" s="38">
        <v>305341640</v>
      </c>
      <c r="D11" s="38">
        <f>C11</f>
        <v>305341640</v>
      </c>
      <c r="E11" s="38">
        <f>+D11-C11</f>
        <v>0</v>
      </c>
      <c r="F11" s="38">
        <v>264120000</v>
      </c>
      <c r="G11" s="38">
        <f>F11</f>
        <v>264120000</v>
      </c>
      <c r="H11" s="38">
        <f>+G11-F11</f>
        <v>0</v>
      </c>
      <c r="I11" s="38">
        <v>304521426</v>
      </c>
      <c r="J11" s="38">
        <f>I11</f>
        <v>304521426</v>
      </c>
      <c r="K11" s="38">
        <f>+J11-I11</f>
        <v>0</v>
      </c>
      <c r="L11" s="38">
        <f>(C11+F11)-I11</f>
        <v>264940214</v>
      </c>
      <c r="M11" s="38">
        <f>+D11+G11-J11</f>
        <v>264940214</v>
      </c>
      <c r="N11" s="38">
        <f>+M11-L11</f>
        <v>0</v>
      </c>
      <c r="Q11" s="29"/>
    </row>
    <row r="12" spans="1:17" ht="24.75" customHeight="1" x14ac:dyDescent="0.25">
      <c r="A12" s="37">
        <v>2</v>
      </c>
      <c r="B12" s="37" t="s">
        <v>15</v>
      </c>
      <c r="C12" s="38">
        <v>42252063</v>
      </c>
      <c r="D12" s="38">
        <f>C12</f>
        <v>42252063</v>
      </c>
      <c r="E12" s="38">
        <f>+D12-C12</f>
        <v>0</v>
      </c>
      <c r="F12" s="38">
        <f>660300000*60%</f>
        <v>396180000</v>
      </c>
      <c r="G12" s="38">
        <f>F12</f>
        <v>396180000</v>
      </c>
      <c r="H12" s="38">
        <f>+G12-F12</f>
        <v>0</v>
      </c>
      <c r="I12" s="38">
        <v>253045267</v>
      </c>
      <c r="J12" s="38">
        <f>I12</f>
        <v>253045267</v>
      </c>
      <c r="K12" s="38">
        <f>+J12-I12</f>
        <v>0</v>
      </c>
      <c r="L12" s="38">
        <f>(C12+F12)-I12</f>
        <v>185386796</v>
      </c>
      <c r="M12" s="38">
        <f>+D12+G12-J12</f>
        <v>185386796</v>
      </c>
      <c r="N12" s="38">
        <f>+M12-L12</f>
        <v>0</v>
      </c>
    </row>
    <row r="13" spans="1:17" s="1" customFormat="1" ht="24.75" customHeight="1" x14ac:dyDescent="0.25">
      <c r="A13" s="35" t="s">
        <v>16</v>
      </c>
      <c r="B13" s="35" t="s">
        <v>17</v>
      </c>
      <c r="C13" s="36">
        <f>+SUM(C14:C29)</f>
        <v>1608983546</v>
      </c>
      <c r="D13" s="36">
        <f>+SUM(D14:D29)</f>
        <v>1608983546</v>
      </c>
      <c r="E13" s="36">
        <f>+SUM(E14:E29)</f>
        <v>0</v>
      </c>
      <c r="F13" s="36">
        <f>+SUM(F14:F29)</f>
        <v>14120695656</v>
      </c>
      <c r="G13" s="36">
        <f>+SUM(G14:G29)</f>
        <v>14120695656</v>
      </c>
      <c r="H13" s="36">
        <f>+SUM(H14:H29)</f>
        <v>0</v>
      </c>
      <c r="I13" s="36">
        <f>+SUM(I14:I29)</f>
        <v>10080868110</v>
      </c>
      <c r="J13" s="36">
        <f>+SUM(J14:J29)</f>
        <v>10080868110</v>
      </c>
      <c r="K13" s="36">
        <f>+SUM(K14:K29)</f>
        <v>0</v>
      </c>
      <c r="L13" s="36">
        <f>+SUM(L14:L29)</f>
        <v>5648811092</v>
      </c>
      <c r="M13" s="36">
        <f>+SUM(M14:M29)</f>
        <v>5648811092</v>
      </c>
      <c r="N13" s="36">
        <f>+SUM(N14:N29)</f>
        <v>0</v>
      </c>
      <c r="Q13" s="31"/>
    </row>
    <row r="14" spans="1:17" ht="24.75" customHeight="1" x14ac:dyDescent="0.25">
      <c r="A14" s="39">
        <v>1</v>
      </c>
      <c r="B14" s="37" t="s">
        <v>134</v>
      </c>
      <c r="C14" s="38">
        <v>63634951</v>
      </c>
      <c r="D14" s="38">
        <f t="shared" ref="D14:D25" si="2">C14</f>
        <v>63634951</v>
      </c>
      <c r="E14" s="38">
        <f t="shared" ref="E14:E29" si="3">+D14-C14</f>
        <v>0</v>
      </c>
      <c r="F14" s="38"/>
      <c r="G14" s="38">
        <f t="shared" ref="G14:G29" si="4">F14</f>
        <v>0</v>
      </c>
      <c r="H14" s="38">
        <f t="shared" ref="H14:H29" si="5">+G14-F14</f>
        <v>0</v>
      </c>
      <c r="I14" s="38">
        <v>0</v>
      </c>
      <c r="J14" s="38">
        <f t="shared" ref="J14:J29" si="6">I14</f>
        <v>0</v>
      </c>
      <c r="K14" s="38">
        <f t="shared" ref="K14:K29" si="7">+J14-I14</f>
        <v>0</v>
      </c>
      <c r="L14" s="38">
        <f t="shared" ref="L14:M29" si="8">+C14+F14-I14</f>
        <v>63634951</v>
      </c>
      <c r="M14" s="38">
        <f t="shared" si="8"/>
        <v>63634951</v>
      </c>
      <c r="N14" s="38">
        <f t="shared" ref="N14:N29" si="9">+M14-L14</f>
        <v>0</v>
      </c>
    </row>
    <row r="15" spans="1:17" ht="24.75" customHeight="1" x14ac:dyDescent="0.25">
      <c r="A15" s="39">
        <v>2</v>
      </c>
      <c r="B15" s="37" t="s">
        <v>135</v>
      </c>
      <c r="C15" s="38">
        <v>38250000</v>
      </c>
      <c r="D15" s="38">
        <f t="shared" si="2"/>
        <v>38250000</v>
      </c>
      <c r="E15" s="38">
        <v>0</v>
      </c>
      <c r="F15" s="38">
        <v>73300000</v>
      </c>
      <c r="G15" s="38">
        <f t="shared" si="4"/>
        <v>73300000</v>
      </c>
      <c r="H15" s="38">
        <v>0</v>
      </c>
      <c r="I15" s="38">
        <v>79282000</v>
      </c>
      <c r="J15" s="38">
        <f t="shared" si="6"/>
        <v>79282000</v>
      </c>
      <c r="K15" s="38">
        <v>0</v>
      </c>
      <c r="L15" s="38">
        <f t="shared" si="8"/>
        <v>32268000</v>
      </c>
      <c r="M15" s="38">
        <f t="shared" ref="M15:M29" si="10">L15</f>
        <v>32268000</v>
      </c>
      <c r="N15" s="38">
        <f t="shared" si="9"/>
        <v>0</v>
      </c>
    </row>
    <row r="16" spans="1:17" ht="24.75" customHeight="1" x14ac:dyDescent="0.25">
      <c r="A16" s="39">
        <v>3</v>
      </c>
      <c r="B16" s="37" t="s">
        <v>137</v>
      </c>
      <c r="C16" s="38">
        <v>345678570</v>
      </c>
      <c r="D16" s="38">
        <f t="shared" si="2"/>
        <v>345678570</v>
      </c>
      <c r="E16" s="38"/>
      <c r="F16" s="38">
        <v>1988850000</v>
      </c>
      <c r="G16" s="38">
        <f t="shared" si="4"/>
        <v>1988850000</v>
      </c>
      <c r="H16" s="38"/>
      <c r="I16" s="38">
        <v>1169376332</v>
      </c>
      <c r="J16" s="38">
        <f t="shared" si="6"/>
        <v>1169376332</v>
      </c>
      <c r="K16" s="38"/>
      <c r="L16" s="38">
        <f t="shared" si="8"/>
        <v>1165152238</v>
      </c>
      <c r="M16" s="38">
        <f t="shared" si="10"/>
        <v>1165152238</v>
      </c>
      <c r="N16" s="38">
        <f t="shared" si="9"/>
        <v>0</v>
      </c>
    </row>
    <row r="17" spans="1:14" ht="24.75" customHeight="1" x14ac:dyDescent="0.25">
      <c r="A17" s="39">
        <v>4</v>
      </c>
      <c r="B17" s="37" t="s">
        <v>138</v>
      </c>
      <c r="C17" s="38">
        <v>16670270</v>
      </c>
      <c r="D17" s="38">
        <f t="shared" si="2"/>
        <v>16670270</v>
      </c>
      <c r="E17" s="38"/>
      <c r="F17" s="38">
        <v>2372121281</v>
      </c>
      <c r="G17" s="38">
        <f t="shared" si="4"/>
        <v>2372121281</v>
      </c>
      <c r="H17" s="38"/>
      <c r="I17" s="38">
        <v>1645373573</v>
      </c>
      <c r="J17" s="38">
        <f t="shared" si="6"/>
        <v>1645373573</v>
      </c>
      <c r="K17" s="38"/>
      <c r="L17" s="38">
        <f t="shared" si="8"/>
        <v>743417978</v>
      </c>
      <c r="M17" s="38">
        <f t="shared" si="10"/>
        <v>743417978</v>
      </c>
      <c r="N17" s="38">
        <f t="shared" si="9"/>
        <v>0</v>
      </c>
    </row>
    <row r="18" spans="1:14" ht="24.75" customHeight="1" x14ac:dyDescent="0.25">
      <c r="A18" s="39">
        <v>5</v>
      </c>
      <c r="B18" s="37" t="s">
        <v>139</v>
      </c>
      <c r="C18" s="38">
        <v>52222850</v>
      </c>
      <c r="D18" s="38">
        <f t="shared" si="2"/>
        <v>52222850</v>
      </c>
      <c r="E18" s="38"/>
      <c r="F18" s="38">
        <v>1367164000</v>
      </c>
      <c r="G18" s="38">
        <f t="shared" si="4"/>
        <v>1367164000</v>
      </c>
      <c r="H18" s="38"/>
      <c r="I18" s="38">
        <v>681004000</v>
      </c>
      <c r="J18" s="38">
        <f t="shared" si="6"/>
        <v>681004000</v>
      </c>
      <c r="K18" s="38"/>
      <c r="L18" s="38">
        <f t="shared" si="8"/>
        <v>738382850</v>
      </c>
      <c r="M18" s="38">
        <f t="shared" si="10"/>
        <v>738382850</v>
      </c>
      <c r="N18" s="38">
        <f t="shared" si="9"/>
        <v>0</v>
      </c>
    </row>
    <row r="19" spans="1:14" ht="24.75" customHeight="1" x14ac:dyDescent="0.25">
      <c r="A19" s="39">
        <v>6</v>
      </c>
      <c r="B19" s="37" t="s">
        <v>140</v>
      </c>
      <c r="C19" s="38">
        <v>55016478</v>
      </c>
      <c r="D19" s="38">
        <f t="shared" si="2"/>
        <v>55016478</v>
      </c>
      <c r="E19" s="38"/>
      <c r="F19" s="38">
        <v>119295000</v>
      </c>
      <c r="G19" s="38">
        <f t="shared" si="4"/>
        <v>119295000</v>
      </c>
      <c r="H19" s="38"/>
      <c r="I19" s="38">
        <v>65567746</v>
      </c>
      <c r="J19" s="38">
        <f t="shared" si="6"/>
        <v>65567746</v>
      </c>
      <c r="K19" s="38"/>
      <c r="L19" s="38">
        <f t="shared" si="8"/>
        <v>108743732</v>
      </c>
      <c r="M19" s="38">
        <f t="shared" si="10"/>
        <v>108743732</v>
      </c>
      <c r="N19" s="38">
        <f t="shared" si="9"/>
        <v>0</v>
      </c>
    </row>
    <row r="20" spans="1:14" ht="24.75" customHeight="1" x14ac:dyDescent="0.25">
      <c r="A20" s="39">
        <v>7</v>
      </c>
      <c r="B20" s="37" t="s">
        <v>141</v>
      </c>
      <c r="C20" s="38">
        <v>65051351</v>
      </c>
      <c r="D20" s="38">
        <f t="shared" si="2"/>
        <v>65051351</v>
      </c>
      <c r="E20" s="38"/>
      <c r="F20" s="38">
        <v>474969000</v>
      </c>
      <c r="G20" s="38">
        <f t="shared" si="4"/>
        <v>474969000</v>
      </c>
      <c r="H20" s="38"/>
      <c r="I20" s="38">
        <v>372678268</v>
      </c>
      <c r="J20" s="38">
        <f t="shared" si="6"/>
        <v>372678268</v>
      </c>
      <c r="K20" s="38"/>
      <c r="L20" s="38">
        <f t="shared" si="8"/>
        <v>167342083</v>
      </c>
      <c r="M20" s="38">
        <f t="shared" si="10"/>
        <v>167342083</v>
      </c>
      <c r="N20" s="38">
        <f t="shared" si="9"/>
        <v>0</v>
      </c>
    </row>
    <row r="21" spans="1:14" ht="24.75" customHeight="1" x14ac:dyDescent="0.25">
      <c r="A21" s="39">
        <v>8</v>
      </c>
      <c r="B21" s="37" t="s">
        <v>142</v>
      </c>
      <c r="C21" s="38">
        <v>97028780</v>
      </c>
      <c r="D21" s="38">
        <f t="shared" si="2"/>
        <v>97028780</v>
      </c>
      <c r="E21" s="38"/>
      <c r="F21" s="38">
        <v>395154375</v>
      </c>
      <c r="G21" s="38">
        <f t="shared" si="4"/>
        <v>395154375</v>
      </c>
      <c r="H21" s="38"/>
      <c r="I21" s="38">
        <v>189870442</v>
      </c>
      <c r="J21" s="38">
        <f t="shared" si="6"/>
        <v>189870442</v>
      </c>
      <c r="K21" s="38"/>
      <c r="L21" s="38">
        <f t="shared" si="8"/>
        <v>302312713</v>
      </c>
      <c r="M21" s="38">
        <f t="shared" si="10"/>
        <v>302312713</v>
      </c>
      <c r="N21" s="38">
        <f t="shared" si="9"/>
        <v>0</v>
      </c>
    </row>
    <row r="22" spans="1:14" ht="24.75" customHeight="1" x14ac:dyDescent="0.25">
      <c r="A22" s="39">
        <v>9</v>
      </c>
      <c r="B22" s="37" t="s">
        <v>147</v>
      </c>
      <c r="C22" s="38">
        <v>122741874</v>
      </c>
      <c r="D22" s="38">
        <f t="shared" si="2"/>
        <v>122741874</v>
      </c>
      <c r="E22" s="38"/>
      <c r="F22" s="38">
        <v>250896000</v>
      </c>
      <c r="G22" s="38">
        <f t="shared" si="4"/>
        <v>250896000</v>
      </c>
      <c r="H22" s="38"/>
      <c r="I22" s="38">
        <v>212495634</v>
      </c>
      <c r="J22" s="38">
        <f t="shared" si="6"/>
        <v>212495634</v>
      </c>
      <c r="K22" s="38"/>
      <c r="L22" s="38">
        <f t="shared" si="8"/>
        <v>161142240</v>
      </c>
      <c r="M22" s="38">
        <f t="shared" si="10"/>
        <v>161142240</v>
      </c>
      <c r="N22" s="38">
        <f t="shared" si="9"/>
        <v>0</v>
      </c>
    </row>
    <row r="23" spans="1:14" ht="24.75" customHeight="1" x14ac:dyDescent="0.25">
      <c r="A23" s="39">
        <v>10</v>
      </c>
      <c r="B23" s="37" t="s">
        <v>148</v>
      </c>
      <c r="C23" s="38">
        <v>149915794</v>
      </c>
      <c r="D23" s="38">
        <f t="shared" si="2"/>
        <v>149915794</v>
      </c>
      <c r="E23" s="38"/>
      <c r="F23" s="38">
        <v>424160000</v>
      </c>
      <c r="G23" s="38">
        <f t="shared" si="4"/>
        <v>424160000</v>
      </c>
      <c r="H23" s="38"/>
      <c r="I23" s="38">
        <v>212026120</v>
      </c>
      <c r="J23" s="38">
        <f t="shared" si="6"/>
        <v>212026120</v>
      </c>
      <c r="K23" s="38"/>
      <c r="L23" s="38">
        <f t="shared" si="8"/>
        <v>362049674</v>
      </c>
      <c r="M23" s="38">
        <f t="shared" si="10"/>
        <v>362049674</v>
      </c>
      <c r="N23" s="38">
        <f t="shared" si="9"/>
        <v>0</v>
      </c>
    </row>
    <row r="24" spans="1:14" ht="24.75" customHeight="1" x14ac:dyDescent="0.25">
      <c r="A24" s="39">
        <v>11</v>
      </c>
      <c r="B24" s="37" t="s">
        <v>143</v>
      </c>
      <c r="C24" s="38">
        <v>66586473</v>
      </c>
      <c r="D24" s="38">
        <f t="shared" si="2"/>
        <v>66586473</v>
      </c>
      <c r="E24" s="38"/>
      <c r="F24" s="38"/>
      <c r="G24" s="38">
        <f t="shared" si="4"/>
        <v>0</v>
      </c>
      <c r="H24" s="38"/>
      <c r="I24" s="38"/>
      <c r="J24" s="38">
        <f t="shared" si="6"/>
        <v>0</v>
      </c>
      <c r="K24" s="38"/>
      <c r="L24" s="38">
        <f t="shared" si="8"/>
        <v>66586473</v>
      </c>
      <c r="M24" s="38">
        <f t="shared" si="10"/>
        <v>66586473</v>
      </c>
      <c r="N24" s="38">
        <f t="shared" si="9"/>
        <v>0</v>
      </c>
    </row>
    <row r="25" spans="1:14" ht="24.75" customHeight="1" x14ac:dyDescent="0.25">
      <c r="A25" s="39">
        <v>12</v>
      </c>
      <c r="B25" s="37" t="s">
        <v>144</v>
      </c>
      <c r="C25" s="38">
        <v>40519349</v>
      </c>
      <c r="D25" s="38">
        <f t="shared" si="2"/>
        <v>40519349</v>
      </c>
      <c r="E25" s="38"/>
      <c r="F25" s="38">
        <v>1183600000</v>
      </c>
      <c r="G25" s="38">
        <f t="shared" si="4"/>
        <v>1183600000</v>
      </c>
      <c r="H25" s="38"/>
      <c r="I25" s="38">
        <v>905870605</v>
      </c>
      <c r="J25" s="38">
        <f t="shared" si="6"/>
        <v>905870605</v>
      </c>
      <c r="K25" s="38"/>
      <c r="L25" s="38">
        <f t="shared" si="8"/>
        <v>318248744</v>
      </c>
      <c r="M25" s="38">
        <f t="shared" si="10"/>
        <v>318248744</v>
      </c>
      <c r="N25" s="38">
        <f t="shared" si="9"/>
        <v>0</v>
      </c>
    </row>
    <row r="26" spans="1:14" ht="24.75" customHeight="1" x14ac:dyDescent="0.25">
      <c r="A26" s="39">
        <v>13</v>
      </c>
      <c r="B26" s="37" t="s">
        <v>145</v>
      </c>
      <c r="C26" s="38">
        <v>479668503</v>
      </c>
      <c r="D26" s="38">
        <f>C26</f>
        <v>479668503</v>
      </c>
      <c r="E26" s="38"/>
      <c r="F26" s="38">
        <v>4380782000</v>
      </c>
      <c r="G26" s="38">
        <f t="shared" si="4"/>
        <v>4380782000</v>
      </c>
      <c r="H26" s="38"/>
      <c r="I26" s="38">
        <v>3548860297</v>
      </c>
      <c r="J26" s="38">
        <f t="shared" si="6"/>
        <v>3548860297</v>
      </c>
      <c r="K26" s="38"/>
      <c r="L26" s="38">
        <f t="shared" si="8"/>
        <v>1311590206</v>
      </c>
      <c r="M26" s="38">
        <f t="shared" si="10"/>
        <v>1311590206</v>
      </c>
      <c r="N26" s="38">
        <f t="shared" si="9"/>
        <v>0</v>
      </c>
    </row>
    <row r="27" spans="1:14" ht="24.75" customHeight="1" x14ac:dyDescent="0.25">
      <c r="A27" s="39">
        <v>14</v>
      </c>
      <c r="B27" s="37" t="s">
        <v>146</v>
      </c>
      <c r="C27" s="38">
        <v>0</v>
      </c>
      <c r="D27" s="38">
        <v>0</v>
      </c>
      <c r="E27" s="38"/>
      <c r="F27" s="38">
        <v>915600000</v>
      </c>
      <c r="G27" s="38">
        <f t="shared" si="4"/>
        <v>915600000</v>
      </c>
      <c r="H27" s="38"/>
      <c r="I27" s="38">
        <v>915600000</v>
      </c>
      <c r="J27" s="38">
        <f t="shared" si="6"/>
        <v>915600000</v>
      </c>
      <c r="K27" s="38"/>
      <c r="L27" s="38">
        <f t="shared" si="8"/>
        <v>0</v>
      </c>
      <c r="M27" s="38">
        <f t="shared" si="10"/>
        <v>0</v>
      </c>
      <c r="N27" s="38">
        <f t="shared" si="9"/>
        <v>0</v>
      </c>
    </row>
    <row r="28" spans="1:14" ht="24.75" customHeight="1" x14ac:dyDescent="0.25">
      <c r="A28" s="39">
        <v>15</v>
      </c>
      <c r="B28" s="37" t="s">
        <v>165</v>
      </c>
      <c r="C28" s="38">
        <v>0</v>
      </c>
      <c r="D28" s="38"/>
      <c r="E28" s="38"/>
      <c r="F28" s="38">
        <v>85560000</v>
      </c>
      <c r="G28" s="38">
        <f t="shared" si="4"/>
        <v>85560000</v>
      </c>
      <c r="H28" s="38"/>
      <c r="I28" s="38">
        <v>0</v>
      </c>
      <c r="J28" s="38">
        <v>0</v>
      </c>
      <c r="K28" s="38"/>
      <c r="L28" s="38">
        <f t="shared" si="8"/>
        <v>85560000</v>
      </c>
      <c r="M28" s="38">
        <f t="shared" si="10"/>
        <v>85560000</v>
      </c>
      <c r="N28" s="38">
        <f t="shared" si="9"/>
        <v>0</v>
      </c>
    </row>
    <row r="29" spans="1:14" ht="24.75" customHeight="1" x14ac:dyDescent="0.25">
      <c r="A29" s="39">
        <v>17</v>
      </c>
      <c r="B29" s="40" t="s">
        <v>136</v>
      </c>
      <c r="C29" s="38">
        <v>15998303</v>
      </c>
      <c r="D29" s="38">
        <f>C29</f>
        <v>15998303</v>
      </c>
      <c r="E29" s="38">
        <f t="shared" si="3"/>
        <v>0</v>
      </c>
      <c r="F29" s="38">
        <v>89244000</v>
      </c>
      <c r="G29" s="38">
        <f t="shared" si="4"/>
        <v>89244000</v>
      </c>
      <c r="H29" s="38">
        <f t="shared" si="5"/>
        <v>0</v>
      </c>
      <c r="I29" s="38">
        <v>82863093</v>
      </c>
      <c r="J29" s="38">
        <f t="shared" si="6"/>
        <v>82863093</v>
      </c>
      <c r="K29" s="38">
        <f t="shared" si="7"/>
        <v>0</v>
      </c>
      <c r="L29" s="38">
        <f t="shared" si="8"/>
        <v>22379210</v>
      </c>
      <c r="M29" s="38">
        <f t="shared" si="10"/>
        <v>22379210</v>
      </c>
      <c r="N29" s="38">
        <f t="shared" si="9"/>
        <v>0</v>
      </c>
    </row>
  </sheetData>
  <mergeCells count="11">
    <mergeCell ref="L7:N7"/>
    <mergeCell ref="M1:N1"/>
    <mergeCell ref="A2:N2"/>
    <mergeCell ref="A3:N3"/>
    <mergeCell ref="A4:N4"/>
    <mergeCell ref="A5:N5"/>
    <mergeCell ref="A7:A8"/>
    <mergeCell ref="B7:B8"/>
    <mergeCell ref="C7:E7"/>
    <mergeCell ref="F7:H7"/>
    <mergeCell ref="I7:K7"/>
  </mergeCells>
  <pageMargins left="0.44" right="0.38" top="0.59" bottom="0.35" header="0.54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B1F57-F7D5-47FE-A16E-DE9D73043042}">
  <dimension ref="A1:M245"/>
  <sheetViews>
    <sheetView topLeftCell="A25" workbookViewId="0">
      <selection activeCell="H12" sqref="H12"/>
    </sheetView>
  </sheetViews>
  <sheetFormatPr defaultRowHeight="16.5" x14ac:dyDescent="0.25"/>
  <cols>
    <col min="1" max="1" width="5.28515625" style="2" customWidth="1"/>
    <col min="2" max="2" width="37" style="2" customWidth="1"/>
    <col min="3" max="4" width="12.85546875" style="2" bestFit="1" customWidth="1"/>
    <col min="5" max="5" width="6.5703125" style="2" customWidth="1"/>
    <col min="6" max="7" width="12.85546875" style="2" bestFit="1" customWidth="1"/>
    <col min="8" max="8" width="6.5703125" style="2" customWidth="1"/>
    <col min="9" max="10" width="12.85546875" style="2" bestFit="1" customWidth="1"/>
    <col min="11" max="11" width="6.5703125" style="2" customWidth="1"/>
    <col min="12" max="12" width="9.140625" style="2"/>
    <col min="13" max="13" width="15.28515625" style="2" bestFit="1" customWidth="1"/>
    <col min="14" max="16384" width="9.140625" style="2"/>
  </cols>
  <sheetData>
    <row r="1" spans="1:13" ht="19.5" customHeight="1" x14ac:dyDescent="0.25">
      <c r="J1" s="44" t="s">
        <v>19</v>
      </c>
      <c r="K1" s="44"/>
      <c r="M1" s="1" t="s">
        <v>88</v>
      </c>
    </row>
    <row r="2" spans="1:13" s="1" customFormat="1" ht="19.5" customHeight="1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3" s="1" customFormat="1" ht="19.5" customHeight="1" x14ac:dyDescent="0.25">
      <c r="A3" s="45" t="s">
        <v>154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3" ht="19.5" customHeight="1" x14ac:dyDescent="0.25">
      <c r="A4" s="46" t="s">
        <v>89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6" spans="1:13" s="1" customFormat="1" x14ac:dyDescent="0.25">
      <c r="A6" s="48" t="s">
        <v>20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3" s="1" customFormat="1" x14ac:dyDescent="0.25">
      <c r="A7" s="47" t="s">
        <v>2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3" s="12" customFormat="1" ht="15.95" customHeight="1" x14ac:dyDescent="0.25">
      <c r="A8" s="43" t="s">
        <v>3</v>
      </c>
      <c r="B8" s="43" t="s">
        <v>4</v>
      </c>
      <c r="C8" s="43" t="s">
        <v>21</v>
      </c>
      <c r="D8" s="43"/>
      <c r="E8" s="43"/>
      <c r="F8" s="43" t="s">
        <v>23</v>
      </c>
      <c r="G8" s="43"/>
      <c r="H8" s="43"/>
      <c r="I8" s="43"/>
      <c r="J8" s="43"/>
      <c r="K8" s="43"/>
    </row>
    <row r="9" spans="1:13" s="10" customFormat="1" ht="15.95" customHeight="1" x14ac:dyDescent="0.25">
      <c r="A9" s="43"/>
      <c r="B9" s="43"/>
      <c r="C9" s="43"/>
      <c r="D9" s="43"/>
      <c r="E9" s="43"/>
      <c r="F9" s="43" t="s">
        <v>24</v>
      </c>
      <c r="G9" s="43"/>
      <c r="H9" s="43"/>
      <c r="I9" s="43" t="s">
        <v>25</v>
      </c>
      <c r="J9" s="43"/>
      <c r="K9" s="43"/>
    </row>
    <row r="10" spans="1:13" s="10" customFormat="1" ht="25.5" x14ac:dyDescent="0.25">
      <c r="A10" s="43"/>
      <c r="B10" s="43"/>
      <c r="C10" s="33" t="s">
        <v>6</v>
      </c>
      <c r="D10" s="33" t="s">
        <v>7</v>
      </c>
      <c r="E10" s="33" t="s">
        <v>8</v>
      </c>
      <c r="F10" s="33" t="s">
        <v>6</v>
      </c>
      <c r="G10" s="33" t="s">
        <v>7</v>
      </c>
      <c r="H10" s="33" t="s">
        <v>8</v>
      </c>
      <c r="I10" s="33" t="s">
        <v>6</v>
      </c>
      <c r="J10" s="33" t="s">
        <v>7</v>
      </c>
      <c r="K10" s="33" t="s">
        <v>8</v>
      </c>
    </row>
    <row r="11" spans="1:13" s="10" customFormat="1" ht="15.95" customHeight="1" x14ac:dyDescent="0.25">
      <c r="A11" s="33" t="s">
        <v>44</v>
      </c>
      <c r="B11" s="33" t="s">
        <v>45</v>
      </c>
      <c r="C11" s="33">
        <v>1</v>
      </c>
      <c r="D11" s="33">
        <v>2</v>
      </c>
      <c r="E11" s="33" t="s">
        <v>46</v>
      </c>
      <c r="F11" s="33">
        <v>4</v>
      </c>
      <c r="G11" s="33">
        <v>5</v>
      </c>
      <c r="H11" s="33" t="s">
        <v>47</v>
      </c>
      <c r="I11" s="33">
        <v>7</v>
      </c>
      <c r="J11" s="33">
        <v>8</v>
      </c>
      <c r="K11" s="33" t="s">
        <v>48</v>
      </c>
    </row>
    <row r="12" spans="1:13" s="10" customFormat="1" ht="15.95" customHeight="1" x14ac:dyDescent="0.25">
      <c r="A12" s="33" t="s">
        <v>44</v>
      </c>
      <c r="B12" s="33" t="s">
        <v>50</v>
      </c>
      <c r="C12" s="33"/>
      <c r="D12" s="33"/>
      <c r="E12" s="33"/>
      <c r="F12" s="33"/>
      <c r="G12" s="33"/>
      <c r="H12" s="33"/>
      <c r="I12" s="33"/>
      <c r="J12" s="33"/>
      <c r="K12" s="33"/>
    </row>
    <row r="13" spans="1:13" s="10" customFormat="1" ht="15.95" customHeight="1" x14ac:dyDescent="0.25">
      <c r="A13" s="7" t="s">
        <v>12</v>
      </c>
      <c r="B13" s="7" t="s">
        <v>22</v>
      </c>
      <c r="C13" s="8">
        <f>+C14+C17</f>
        <v>0</v>
      </c>
      <c r="D13" s="8">
        <f t="shared" ref="D13:K13" si="0">+D14+D17</f>
        <v>0</v>
      </c>
      <c r="E13" s="8">
        <f t="shared" si="0"/>
        <v>0</v>
      </c>
      <c r="F13" s="8">
        <f t="shared" si="0"/>
        <v>0</v>
      </c>
      <c r="G13" s="8">
        <f t="shared" si="0"/>
        <v>0</v>
      </c>
      <c r="H13" s="8">
        <f t="shared" si="0"/>
        <v>0</v>
      </c>
      <c r="I13" s="8">
        <f t="shared" si="0"/>
        <v>0</v>
      </c>
      <c r="J13" s="8">
        <f t="shared" si="0"/>
        <v>0</v>
      </c>
      <c r="K13" s="8">
        <f t="shared" si="0"/>
        <v>0</v>
      </c>
    </row>
    <row r="14" spans="1:13" s="13" customFormat="1" ht="15.95" customHeight="1" x14ac:dyDescent="0.25">
      <c r="A14" s="14">
        <v>1</v>
      </c>
      <c r="B14" s="14" t="s">
        <v>26</v>
      </c>
      <c r="C14" s="17">
        <f>+SUM(C15:C16)</f>
        <v>0</v>
      </c>
      <c r="D14" s="17">
        <f t="shared" ref="D14:K14" si="1">+SUM(D15:D16)</f>
        <v>0</v>
      </c>
      <c r="E14" s="17">
        <f t="shared" si="1"/>
        <v>0</v>
      </c>
      <c r="F14" s="17">
        <f t="shared" si="1"/>
        <v>0</v>
      </c>
      <c r="G14" s="17">
        <f t="shared" si="1"/>
        <v>0</v>
      </c>
      <c r="H14" s="17">
        <f t="shared" si="1"/>
        <v>0</v>
      </c>
      <c r="I14" s="17">
        <f t="shared" si="1"/>
        <v>0</v>
      </c>
      <c r="J14" s="17">
        <f t="shared" si="1"/>
        <v>0</v>
      </c>
      <c r="K14" s="17">
        <f t="shared" si="1"/>
        <v>0</v>
      </c>
    </row>
    <row r="15" spans="1:13" s="12" customFormat="1" ht="15.95" customHeight="1" x14ac:dyDescent="0.25">
      <c r="A15" s="5"/>
      <c r="B15" s="15" t="s">
        <v>27</v>
      </c>
      <c r="C15" s="9">
        <v>0</v>
      </c>
      <c r="D15" s="9">
        <v>0</v>
      </c>
      <c r="E15" s="9">
        <f>+D15-C15</f>
        <v>0</v>
      </c>
      <c r="F15" s="9">
        <v>0</v>
      </c>
      <c r="G15" s="9">
        <v>0</v>
      </c>
      <c r="H15" s="9">
        <f>+G15-F15</f>
        <v>0</v>
      </c>
      <c r="I15" s="9">
        <v>0</v>
      </c>
      <c r="J15" s="9">
        <v>0</v>
      </c>
      <c r="K15" s="9">
        <f>+J15-I15</f>
        <v>0</v>
      </c>
    </row>
    <row r="16" spans="1:13" s="12" customFormat="1" ht="15.95" customHeight="1" x14ac:dyDescent="0.25">
      <c r="A16" s="5"/>
      <c r="B16" s="15" t="s">
        <v>28</v>
      </c>
      <c r="C16" s="9"/>
      <c r="D16" s="9">
        <f>C16</f>
        <v>0</v>
      </c>
      <c r="E16" s="9">
        <f>+D16-C16</f>
        <v>0</v>
      </c>
      <c r="F16" s="9">
        <f>C16</f>
        <v>0</v>
      </c>
      <c r="G16" s="9">
        <f>F16</f>
        <v>0</v>
      </c>
      <c r="H16" s="9">
        <f>+G16-F16</f>
        <v>0</v>
      </c>
      <c r="I16" s="9">
        <f>C16</f>
        <v>0</v>
      </c>
      <c r="J16" s="9">
        <f>I16</f>
        <v>0</v>
      </c>
      <c r="K16" s="9">
        <f>+J16-I16</f>
        <v>0</v>
      </c>
    </row>
    <row r="17" spans="1:13" s="13" customFormat="1" ht="15.95" customHeight="1" x14ac:dyDescent="0.25">
      <c r="A17" s="14">
        <v>2</v>
      </c>
      <c r="B17" s="14" t="s">
        <v>29</v>
      </c>
      <c r="C17" s="17">
        <f>+SUM(C18:C19)</f>
        <v>0</v>
      </c>
      <c r="D17" s="17">
        <f t="shared" ref="D17:K17" si="2">+SUM(D18:D19)</f>
        <v>0</v>
      </c>
      <c r="E17" s="17">
        <f t="shared" si="2"/>
        <v>0</v>
      </c>
      <c r="F17" s="17">
        <f t="shared" si="2"/>
        <v>0</v>
      </c>
      <c r="G17" s="17">
        <f t="shared" si="2"/>
        <v>0</v>
      </c>
      <c r="H17" s="17">
        <f t="shared" si="2"/>
        <v>0</v>
      </c>
      <c r="I17" s="17">
        <f t="shared" si="2"/>
        <v>0</v>
      </c>
      <c r="J17" s="17">
        <f t="shared" si="2"/>
        <v>0</v>
      </c>
      <c r="K17" s="17">
        <f t="shared" si="2"/>
        <v>0</v>
      </c>
    </row>
    <row r="18" spans="1:13" s="12" customFormat="1" ht="15.95" customHeight="1" x14ac:dyDescent="0.25">
      <c r="A18" s="5"/>
      <c r="B18" s="15" t="s">
        <v>27</v>
      </c>
      <c r="C18" s="9">
        <v>0</v>
      </c>
      <c r="D18" s="9">
        <v>0</v>
      </c>
      <c r="E18" s="9">
        <f>+D18-C18</f>
        <v>0</v>
      </c>
      <c r="F18" s="9">
        <v>0</v>
      </c>
      <c r="G18" s="9">
        <v>0</v>
      </c>
      <c r="H18" s="9">
        <f>+G18-F18</f>
        <v>0</v>
      </c>
      <c r="I18" s="9">
        <v>0</v>
      </c>
      <c r="J18" s="9">
        <v>0</v>
      </c>
      <c r="K18" s="9">
        <f>+J18-I18</f>
        <v>0</v>
      </c>
    </row>
    <row r="19" spans="1:13" s="12" customFormat="1" ht="15.95" customHeight="1" x14ac:dyDescent="0.25">
      <c r="A19" s="5"/>
      <c r="B19" s="15" t="s">
        <v>28</v>
      </c>
      <c r="C19" s="9">
        <v>0</v>
      </c>
      <c r="D19" s="9">
        <v>0</v>
      </c>
      <c r="E19" s="9">
        <f>+D19-C19</f>
        <v>0</v>
      </c>
      <c r="F19" s="9">
        <v>0</v>
      </c>
      <c r="G19" s="9">
        <v>0</v>
      </c>
      <c r="H19" s="9">
        <f>+G19-F19</f>
        <v>0</v>
      </c>
      <c r="I19" s="9">
        <v>0</v>
      </c>
      <c r="J19" s="9">
        <v>0</v>
      </c>
      <c r="K19" s="9">
        <f>+J19-I19</f>
        <v>0</v>
      </c>
    </row>
    <row r="20" spans="1:13" s="10" customFormat="1" ht="15.95" customHeight="1" x14ac:dyDescent="0.25">
      <c r="A20" s="7" t="s">
        <v>16</v>
      </c>
      <c r="B20" s="7" t="s">
        <v>30</v>
      </c>
      <c r="C20" s="8">
        <f>+SUM(C21:C22)</f>
        <v>4667900000</v>
      </c>
      <c r="D20" s="8">
        <f t="shared" ref="D20:K20" si="3">+SUM(D21:D22)</f>
        <v>4667900000</v>
      </c>
      <c r="E20" s="8">
        <f t="shared" si="3"/>
        <v>0</v>
      </c>
      <c r="F20" s="8">
        <f t="shared" si="3"/>
        <v>4667900000</v>
      </c>
      <c r="G20" s="8">
        <f t="shared" si="3"/>
        <v>4667900000</v>
      </c>
      <c r="H20" s="8">
        <f t="shared" si="3"/>
        <v>0</v>
      </c>
      <c r="I20" s="8">
        <f t="shared" si="3"/>
        <v>0</v>
      </c>
      <c r="J20" s="8">
        <f t="shared" si="3"/>
        <v>0</v>
      </c>
      <c r="K20" s="8">
        <f t="shared" si="3"/>
        <v>0</v>
      </c>
    </row>
    <row r="21" spans="1:13" s="13" customFormat="1" ht="15.95" customHeight="1" x14ac:dyDescent="0.25">
      <c r="A21" s="14"/>
      <c r="B21" s="16" t="s">
        <v>31</v>
      </c>
      <c r="C21" s="17">
        <v>4117900000</v>
      </c>
      <c r="D21" s="17">
        <f>C21</f>
        <v>4117900000</v>
      </c>
      <c r="E21" s="9">
        <f>+D21-C21</f>
        <v>0</v>
      </c>
      <c r="F21" s="17">
        <f>C21</f>
        <v>4117900000</v>
      </c>
      <c r="G21" s="17">
        <f>F21</f>
        <v>4117900000</v>
      </c>
      <c r="H21" s="9">
        <f>+G21-F21</f>
        <v>0</v>
      </c>
      <c r="I21" s="17"/>
      <c r="J21" s="17"/>
      <c r="K21" s="17">
        <f>+J21-I21</f>
        <v>0</v>
      </c>
    </row>
    <row r="22" spans="1:13" s="13" customFormat="1" ht="15.95" customHeight="1" x14ac:dyDescent="0.25">
      <c r="A22" s="14"/>
      <c r="B22" s="16" t="s">
        <v>32</v>
      </c>
      <c r="C22" s="17">
        <v>550000000</v>
      </c>
      <c r="D22" s="17">
        <f>C22</f>
        <v>550000000</v>
      </c>
      <c r="E22" s="9">
        <f>+D22-C22</f>
        <v>0</v>
      </c>
      <c r="F22" s="17">
        <f>C22</f>
        <v>550000000</v>
      </c>
      <c r="G22" s="17">
        <f>C22</f>
        <v>550000000</v>
      </c>
      <c r="H22" s="9">
        <f>+G22-F22</f>
        <v>0</v>
      </c>
      <c r="I22" s="17"/>
      <c r="J22" s="17"/>
      <c r="K22" s="17">
        <f>+J22-I22</f>
        <v>0</v>
      </c>
    </row>
    <row r="23" spans="1:13" s="12" customFormat="1" ht="15.95" customHeight="1" x14ac:dyDescent="0.25">
      <c r="A23" s="7" t="s">
        <v>33</v>
      </c>
      <c r="B23" s="7" t="s">
        <v>34</v>
      </c>
      <c r="C23" s="8">
        <f>+SUM(C24:C25)</f>
        <v>4667900000</v>
      </c>
      <c r="D23" s="8">
        <f t="shared" ref="D23:K23" si="4">+SUM(D24:D25)</f>
        <v>4667900000</v>
      </c>
      <c r="E23" s="8">
        <f t="shared" si="4"/>
        <v>0</v>
      </c>
      <c r="F23" s="8">
        <f t="shared" si="4"/>
        <v>4667900000</v>
      </c>
      <c r="G23" s="8">
        <f t="shared" si="4"/>
        <v>4667900000</v>
      </c>
      <c r="H23" s="8">
        <f t="shared" si="4"/>
        <v>0</v>
      </c>
      <c r="I23" s="8">
        <f t="shared" si="4"/>
        <v>0</v>
      </c>
      <c r="J23" s="8">
        <f t="shared" si="4"/>
        <v>0</v>
      </c>
      <c r="K23" s="8">
        <f t="shared" si="4"/>
        <v>0</v>
      </c>
    </row>
    <row r="24" spans="1:13" s="13" customFormat="1" ht="15.95" customHeight="1" x14ac:dyDescent="0.25">
      <c r="A24" s="14"/>
      <c r="B24" s="16" t="s">
        <v>31</v>
      </c>
      <c r="C24" s="17">
        <f>C21</f>
        <v>4117900000</v>
      </c>
      <c r="D24" s="17">
        <f>C24</f>
        <v>4117900000</v>
      </c>
      <c r="E24" s="17">
        <f>+D24-C24</f>
        <v>0</v>
      </c>
      <c r="F24" s="17">
        <f>C24</f>
        <v>4117900000</v>
      </c>
      <c r="G24" s="17">
        <f>F24</f>
        <v>4117900000</v>
      </c>
      <c r="H24" s="17">
        <f>+G24-F24</f>
        <v>0</v>
      </c>
      <c r="I24" s="17"/>
      <c r="J24" s="17"/>
      <c r="K24" s="17">
        <f>+J24-I24</f>
        <v>0</v>
      </c>
    </row>
    <row r="25" spans="1:13" s="13" customFormat="1" ht="15.95" customHeight="1" x14ac:dyDescent="0.25">
      <c r="A25" s="14"/>
      <c r="B25" s="16" t="s">
        <v>32</v>
      </c>
      <c r="C25" s="17">
        <f>C22</f>
        <v>550000000</v>
      </c>
      <c r="D25" s="17">
        <f>C25</f>
        <v>550000000</v>
      </c>
      <c r="E25" s="17">
        <f>+D25-C25</f>
        <v>0</v>
      </c>
      <c r="F25" s="17">
        <f>C25</f>
        <v>550000000</v>
      </c>
      <c r="G25" s="17">
        <f>C25</f>
        <v>550000000</v>
      </c>
      <c r="H25" s="17">
        <f>+G25-F25</f>
        <v>0</v>
      </c>
      <c r="I25" s="17"/>
      <c r="J25" s="17"/>
      <c r="K25" s="17">
        <f>+J25-I25</f>
        <v>0</v>
      </c>
    </row>
    <row r="26" spans="1:13" s="12" customFormat="1" ht="15.95" customHeight="1" x14ac:dyDescent="0.25">
      <c r="A26" s="7" t="s">
        <v>35</v>
      </c>
      <c r="B26" s="7" t="s">
        <v>36</v>
      </c>
      <c r="C26" s="8">
        <f>+SUM(C27:C28)</f>
        <v>4657020000</v>
      </c>
      <c r="D26" s="8">
        <f t="shared" ref="D26:K26" si="5">+SUM(D27:D28)</f>
        <v>4657020000</v>
      </c>
      <c r="E26" s="8">
        <f t="shared" si="5"/>
        <v>0</v>
      </c>
      <c r="F26" s="8">
        <f t="shared" si="5"/>
        <v>4657020000</v>
      </c>
      <c r="G26" s="8">
        <f t="shared" si="5"/>
        <v>4657020000</v>
      </c>
      <c r="H26" s="8">
        <f t="shared" si="5"/>
        <v>0</v>
      </c>
      <c r="I26" s="8">
        <f t="shared" si="5"/>
        <v>0</v>
      </c>
      <c r="J26" s="8">
        <f t="shared" si="5"/>
        <v>0</v>
      </c>
      <c r="K26" s="8">
        <f t="shared" si="5"/>
        <v>0</v>
      </c>
      <c r="M26" s="18"/>
    </row>
    <row r="27" spans="1:13" s="13" customFormat="1" ht="15.95" customHeight="1" x14ac:dyDescent="0.25">
      <c r="A27" s="14"/>
      <c r="B27" s="16" t="s">
        <v>31</v>
      </c>
      <c r="C27" s="17">
        <f>C21</f>
        <v>4117900000</v>
      </c>
      <c r="D27" s="17">
        <f>C27</f>
        <v>4117900000</v>
      </c>
      <c r="E27" s="17">
        <f>+D27-C27</f>
        <v>0</v>
      </c>
      <c r="F27" s="17">
        <f>C27</f>
        <v>4117900000</v>
      </c>
      <c r="G27" s="17">
        <f>F27</f>
        <v>4117900000</v>
      </c>
      <c r="H27" s="17">
        <f>+G27-F27</f>
        <v>0</v>
      </c>
      <c r="I27" s="17"/>
      <c r="J27" s="17"/>
      <c r="K27" s="17">
        <f>+J27-I27</f>
        <v>0</v>
      </c>
    </row>
    <row r="28" spans="1:13" s="13" customFormat="1" ht="15.95" customHeight="1" x14ac:dyDescent="0.25">
      <c r="A28" s="14"/>
      <c r="B28" s="16" t="s">
        <v>32</v>
      </c>
      <c r="C28" s="17">
        <v>539120000</v>
      </c>
      <c r="D28" s="17">
        <f>C28</f>
        <v>539120000</v>
      </c>
      <c r="E28" s="17">
        <f>+D28-C28</f>
        <v>0</v>
      </c>
      <c r="F28" s="17">
        <f>C28</f>
        <v>539120000</v>
      </c>
      <c r="G28" s="17">
        <f>C28</f>
        <v>539120000</v>
      </c>
      <c r="H28" s="17">
        <f>+G28-F28</f>
        <v>0</v>
      </c>
      <c r="I28" s="17"/>
      <c r="J28" s="17"/>
      <c r="K28" s="17">
        <f>+J28-I28</f>
        <v>0</v>
      </c>
    </row>
    <row r="29" spans="1:13" s="12" customFormat="1" ht="15.95" customHeight="1" x14ac:dyDescent="0.25">
      <c r="A29" s="7" t="s">
        <v>37</v>
      </c>
      <c r="B29" s="7" t="s">
        <v>38</v>
      </c>
      <c r="C29" s="8">
        <f>+C30+C34</f>
        <v>0</v>
      </c>
      <c r="D29" s="8">
        <f t="shared" ref="D29:K29" si="6">+D30+D34</f>
        <v>0</v>
      </c>
      <c r="E29" s="8">
        <f t="shared" si="6"/>
        <v>0</v>
      </c>
      <c r="F29" s="8">
        <f t="shared" si="6"/>
        <v>0</v>
      </c>
      <c r="G29" s="8">
        <f t="shared" si="6"/>
        <v>0</v>
      </c>
      <c r="H29" s="8">
        <f t="shared" si="6"/>
        <v>0</v>
      </c>
      <c r="I29" s="8">
        <f t="shared" si="6"/>
        <v>0</v>
      </c>
      <c r="J29" s="8">
        <f t="shared" si="6"/>
        <v>0</v>
      </c>
      <c r="K29" s="8">
        <f t="shared" si="6"/>
        <v>0</v>
      </c>
    </row>
    <row r="30" spans="1:13" s="13" customFormat="1" ht="15.95" customHeight="1" x14ac:dyDescent="0.25">
      <c r="A30" s="14">
        <v>1</v>
      </c>
      <c r="B30" s="16" t="s">
        <v>31</v>
      </c>
      <c r="C30" s="17">
        <f>+SUM(C31:C33)</f>
        <v>0</v>
      </c>
      <c r="D30" s="17">
        <f t="shared" ref="D30:K30" si="7">+SUM(D31:D33)</f>
        <v>0</v>
      </c>
      <c r="E30" s="17">
        <f t="shared" si="7"/>
        <v>0</v>
      </c>
      <c r="F30" s="17">
        <f t="shared" si="7"/>
        <v>0</v>
      </c>
      <c r="G30" s="17">
        <f t="shared" si="7"/>
        <v>0</v>
      </c>
      <c r="H30" s="17">
        <f t="shared" si="7"/>
        <v>0</v>
      </c>
      <c r="I30" s="17">
        <f t="shared" si="7"/>
        <v>0</v>
      </c>
      <c r="J30" s="17">
        <f t="shared" si="7"/>
        <v>0</v>
      </c>
      <c r="K30" s="17">
        <f t="shared" si="7"/>
        <v>0</v>
      </c>
    </row>
    <row r="31" spans="1:13" s="12" customFormat="1" ht="15.95" customHeight="1" x14ac:dyDescent="0.25">
      <c r="A31" s="5"/>
      <c r="B31" s="15" t="s">
        <v>39</v>
      </c>
      <c r="C31" s="9"/>
      <c r="D31" s="9">
        <f>C31</f>
        <v>0</v>
      </c>
      <c r="E31" s="9">
        <f t="shared" ref="E31:E33" si="8">+D31-C31</f>
        <v>0</v>
      </c>
      <c r="F31" s="9">
        <f>C31</f>
        <v>0</v>
      </c>
      <c r="G31" s="9">
        <f>C31</f>
        <v>0</v>
      </c>
      <c r="H31" s="9">
        <f>+G31-F31</f>
        <v>0</v>
      </c>
      <c r="I31" s="9">
        <f>C31</f>
        <v>0</v>
      </c>
      <c r="J31" s="9">
        <f>C31</f>
        <v>0</v>
      </c>
      <c r="K31" s="9">
        <f t="shared" ref="K31:K33" si="9">+J31-I31</f>
        <v>0</v>
      </c>
    </row>
    <row r="32" spans="1:13" s="12" customFormat="1" ht="15.95" customHeight="1" x14ac:dyDescent="0.25">
      <c r="A32" s="5"/>
      <c r="B32" s="15" t="s">
        <v>40</v>
      </c>
      <c r="C32" s="9"/>
      <c r="D32" s="9">
        <f>C32</f>
        <v>0</v>
      </c>
      <c r="E32" s="9">
        <f t="shared" si="8"/>
        <v>0</v>
      </c>
      <c r="F32" s="9">
        <f>C32</f>
        <v>0</v>
      </c>
      <c r="G32" s="9">
        <f>C32</f>
        <v>0</v>
      </c>
      <c r="H32" s="9">
        <f t="shared" ref="H32:H33" si="10">+G32-F32</f>
        <v>0</v>
      </c>
      <c r="I32" s="9">
        <f>C32</f>
        <v>0</v>
      </c>
      <c r="J32" s="9">
        <f>C32</f>
        <v>0</v>
      </c>
      <c r="K32" s="9">
        <f t="shared" si="9"/>
        <v>0</v>
      </c>
    </row>
    <row r="33" spans="1:13" s="12" customFormat="1" ht="15.95" customHeight="1" x14ac:dyDescent="0.25">
      <c r="A33" s="5"/>
      <c r="B33" s="15" t="s">
        <v>41</v>
      </c>
      <c r="C33" s="9">
        <v>0</v>
      </c>
      <c r="D33" s="9">
        <v>0</v>
      </c>
      <c r="E33" s="9">
        <f t="shared" si="8"/>
        <v>0</v>
      </c>
      <c r="F33" s="9">
        <v>0</v>
      </c>
      <c r="G33" s="9">
        <v>0</v>
      </c>
      <c r="H33" s="9">
        <f t="shared" si="10"/>
        <v>0</v>
      </c>
      <c r="I33" s="9">
        <v>0</v>
      </c>
      <c r="J33" s="9">
        <v>0</v>
      </c>
      <c r="K33" s="9">
        <f t="shared" si="9"/>
        <v>0</v>
      </c>
    </row>
    <row r="34" spans="1:13" s="12" customFormat="1" ht="15.95" customHeight="1" x14ac:dyDescent="0.25">
      <c r="A34" s="5">
        <v>2</v>
      </c>
      <c r="B34" s="16" t="s">
        <v>32</v>
      </c>
      <c r="C34" s="17"/>
      <c r="D34" s="17"/>
      <c r="E34" s="17">
        <f t="shared" ref="E34:K34" si="11">+SUM(E35:E37)</f>
        <v>0</v>
      </c>
      <c r="F34" s="17"/>
      <c r="G34" s="17"/>
      <c r="H34" s="17">
        <f t="shared" si="11"/>
        <v>0</v>
      </c>
      <c r="I34" s="17"/>
      <c r="J34" s="17"/>
      <c r="K34" s="17">
        <f t="shared" si="11"/>
        <v>0</v>
      </c>
    </row>
    <row r="35" spans="1:13" s="12" customFormat="1" ht="15.95" customHeight="1" x14ac:dyDescent="0.25">
      <c r="A35" s="5"/>
      <c r="B35" s="15" t="s">
        <v>39</v>
      </c>
      <c r="C35" s="9">
        <v>0</v>
      </c>
      <c r="D35" s="9">
        <v>0</v>
      </c>
      <c r="E35" s="9">
        <f t="shared" ref="E35:E37" si="12">+D35-C35</f>
        <v>0</v>
      </c>
      <c r="F35" s="9">
        <v>0</v>
      </c>
      <c r="G35" s="9">
        <v>0</v>
      </c>
      <c r="H35" s="9">
        <f t="shared" ref="H35:H37" si="13">+G35-F35</f>
        <v>0</v>
      </c>
      <c r="I35" s="9">
        <v>0</v>
      </c>
      <c r="J35" s="9">
        <v>0</v>
      </c>
      <c r="K35" s="9">
        <f t="shared" ref="K35:K37" si="14">+J35-I35</f>
        <v>0</v>
      </c>
    </row>
    <row r="36" spans="1:13" s="12" customFormat="1" ht="15.95" customHeight="1" x14ac:dyDescent="0.25">
      <c r="A36" s="5"/>
      <c r="B36" s="15" t="s">
        <v>40</v>
      </c>
      <c r="C36" s="9">
        <v>0</v>
      </c>
      <c r="D36" s="9">
        <v>0</v>
      </c>
      <c r="E36" s="9">
        <f t="shared" si="12"/>
        <v>0</v>
      </c>
      <c r="F36" s="9">
        <v>0</v>
      </c>
      <c r="G36" s="9">
        <v>0</v>
      </c>
      <c r="H36" s="9">
        <f t="shared" si="13"/>
        <v>0</v>
      </c>
      <c r="I36" s="9">
        <v>0</v>
      </c>
      <c r="J36" s="9">
        <v>0</v>
      </c>
      <c r="K36" s="9">
        <f t="shared" si="14"/>
        <v>0</v>
      </c>
    </row>
    <row r="37" spans="1:13" s="12" customFormat="1" ht="15.95" customHeight="1" x14ac:dyDescent="0.25">
      <c r="A37" s="5"/>
      <c r="B37" s="15" t="s">
        <v>41</v>
      </c>
      <c r="C37" s="9">
        <v>10880000</v>
      </c>
      <c r="D37" s="9">
        <f>C37</f>
        <v>10880000</v>
      </c>
      <c r="E37" s="9">
        <f t="shared" si="12"/>
        <v>0</v>
      </c>
      <c r="F37" s="9">
        <f>C37</f>
        <v>10880000</v>
      </c>
      <c r="G37" s="9">
        <f>F37</f>
        <v>10880000</v>
      </c>
      <c r="H37" s="9">
        <f t="shared" si="13"/>
        <v>0</v>
      </c>
      <c r="I37" s="9"/>
      <c r="J37" s="9"/>
      <c r="K37" s="9">
        <f t="shared" si="14"/>
        <v>0</v>
      </c>
    </row>
    <row r="38" spans="1:13" s="10" customFormat="1" ht="25.5" x14ac:dyDescent="0.25">
      <c r="A38" s="7" t="s">
        <v>42</v>
      </c>
      <c r="B38" s="7" t="s">
        <v>43</v>
      </c>
      <c r="C38" s="8">
        <f>+C39+C42</f>
        <v>0</v>
      </c>
      <c r="D38" s="8">
        <f t="shared" ref="D38:J38" si="15">+D39+D42</f>
        <v>0</v>
      </c>
      <c r="E38" s="8">
        <f t="shared" si="15"/>
        <v>0</v>
      </c>
      <c r="F38" s="8">
        <f t="shared" si="15"/>
        <v>0</v>
      </c>
      <c r="G38" s="8">
        <f t="shared" si="15"/>
        <v>0</v>
      </c>
      <c r="H38" s="8">
        <f t="shared" si="15"/>
        <v>0</v>
      </c>
      <c r="I38" s="8">
        <f t="shared" si="15"/>
        <v>0</v>
      </c>
      <c r="J38" s="8">
        <f t="shared" si="15"/>
        <v>0</v>
      </c>
      <c r="K38" s="8">
        <f>+K39+K42</f>
        <v>0</v>
      </c>
    </row>
    <row r="39" spans="1:13" s="13" customFormat="1" ht="15.95" customHeight="1" x14ac:dyDescent="0.25">
      <c r="A39" s="14">
        <v>1</v>
      </c>
      <c r="B39" s="14" t="s">
        <v>26</v>
      </c>
      <c r="C39" s="17">
        <f t="shared" ref="C39:K39" si="16">+SUM(C40:C41)</f>
        <v>0</v>
      </c>
      <c r="D39" s="17">
        <f t="shared" si="16"/>
        <v>0</v>
      </c>
      <c r="E39" s="17">
        <f t="shared" si="16"/>
        <v>0</v>
      </c>
      <c r="F39" s="17">
        <f t="shared" si="16"/>
        <v>0</v>
      </c>
      <c r="G39" s="17">
        <f t="shared" si="16"/>
        <v>0</v>
      </c>
      <c r="H39" s="17">
        <f t="shared" si="16"/>
        <v>0</v>
      </c>
      <c r="I39" s="17">
        <f t="shared" si="16"/>
        <v>0</v>
      </c>
      <c r="J39" s="17">
        <f t="shared" si="16"/>
        <v>0</v>
      </c>
      <c r="K39" s="17">
        <f t="shared" si="16"/>
        <v>0</v>
      </c>
    </row>
    <row r="40" spans="1:13" s="12" customFormat="1" ht="15.95" customHeight="1" x14ac:dyDescent="0.25">
      <c r="A40" s="5"/>
      <c r="B40" s="15" t="s">
        <v>27</v>
      </c>
      <c r="C40" s="9">
        <v>0</v>
      </c>
      <c r="D40" s="9"/>
      <c r="E40" s="9">
        <f t="shared" ref="E40:E41" si="17">+D40-C40</f>
        <v>0</v>
      </c>
      <c r="F40" s="9"/>
      <c r="G40" s="9">
        <f>F40</f>
        <v>0</v>
      </c>
      <c r="H40" s="9">
        <f t="shared" ref="H40:H41" si="18">+G40-F40</f>
        <v>0</v>
      </c>
      <c r="I40" s="9"/>
      <c r="J40" s="9"/>
      <c r="K40" s="9">
        <f t="shared" ref="K40:K41" si="19">+J40-I40</f>
        <v>0</v>
      </c>
    </row>
    <row r="41" spans="1:13" s="12" customFormat="1" ht="15.95" customHeight="1" x14ac:dyDescent="0.25">
      <c r="A41" s="5"/>
      <c r="B41" s="15" t="s">
        <v>28</v>
      </c>
      <c r="C41" s="9"/>
      <c r="D41" s="9"/>
      <c r="E41" s="9">
        <f t="shared" si="17"/>
        <v>0</v>
      </c>
      <c r="F41" s="9"/>
      <c r="G41" s="9">
        <f>F41</f>
        <v>0</v>
      </c>
      <c r="H41" s="9">
        <f t="shared" si="18"/>
        <v>0</v>
      </c>
      <c r="I41" s="9"/>
      <c r="J41" s="9"/>
      <c r="K41" s="9">
        <f t="shared" si="19"/>
        <v>0</v>
      </c>
    </row>
    <row r="42" spans="1:13" s="13" customFormat="1" ht="15.95" customHeight="1" x14ac:dyDescent="0.25">
      <c r="A42" s="14">
        <v>2</v>
      </c>
      <c r="B42" s="14" t="s">
        <v>29</v>
      </c>
      <c r="C42" s="17">
        <f>+SUM(C43:C44)</f>
        <v>0</v>
      </c>
      <c r="D42" s="17">
        <f t="shared" ref="D42:K42" si="20">+SUM(D43:D44)</f>
        <v>0</v>
      </c>
      <c r="E42" s="17">
        <f t="shared" si="20"/>
        <v>0</v>
      </c>
      <c r="F42" s="17">
        <f t="shared" si="20"/>
        <v>0</v>
      </c>
      <c r="G42" s="17">
        <f t="shared" si="20"/>
        <v>0</v>
      </c>
      <c r="H42" s="17">
        <f t="shared" si="20"/>
        <v>0</v>
      </c>
      <c r="I42" s="17">
        <f t="shared" si="20"/>
        <v>0</v>
      </c>
      <c r="J42" s="17">
        <f t="shared" si="20"/>
        <v>0</v>
      </c>
      <c r="K42" s="17">
        <f t="shared" si="20"/>
        <v>0</v>
      </c>
    </row>
    <row r="43" spans="1:13" s="12" customFormat="1" ht="15.95" customHeight="1" x14ac:dyDescent="0.25">
      <c r="A43" s="5"/>
      <c r="B43" s="15" t="s">
        <v>27</v>
      </c>
      <c r="C43" s="9">
        <v>0</v>
      </c>
      <c r="D43" s="9">
        <v>0</v>
      </c>
      <c r="E43" s="9">
        <f t="shared" ref="E43:E44" si="21">+D43-C43</f>
        <v>0</v>
      </c>
      <c r="F43" s="9">
        <v>0</v>
      </c>
      <c r="G43" s="9">
        <v>0</v>
      </c>
      <c r="H43" s="9">
        <f t="shared" ref="H43:H44" si="22">+G43-F43</f>
        <v>0</v>
      </c>
      <c r="I43" s="9">
        <v>0</v>
      </c>
      <c r="J43" s="9">
        <v>0</v>
      </c>
      <c r="K43" s="9">
        <f t="shared" ref="K43:K44" si="23">+J43-I43</f>
        <v>0</v>
      </c>
    </row>
    <row r="44" spans="1:13" s="12" customFormat="1" ht="15.95" customHeight="1" x14ac:dyDescent="0.25">
      <c r="A44" s="5"/>
      <c r="B44" s="15" t="s">
        <v>28</v>
      </c>
      <c r="C44" s="9">
        <v>0</v>
      </c>
      <c r="D44" s="9">
        <v>0</v>
      </c>
      <c r="E44" s="9">
        <f t="shared" si="21"/>
        <v>0</v>
      </c>
      <c r="F44" s="9">
        <v>0</v>
      </c>
      <c r="G44" s="9">
        <v>0</v>
      </c>
      <c r="H44" s="9">
        <f t="shared" si="22"/>
        <v>0</v>
      </c>
      <c r="I44" s="9">
        <v>0</v>
      </c>
      <c r="J44" s="9">
        <v>0</v>
      </c>
      <c r="K44" s="9">
        <f t="shared" si="23"/>
        <v>0</v>
      </c>
    </row>
    <row r="45" spans="1:13" s="10" customFormat="1" ht="25.5" x14ac:dyDescent="0.25">
      <c r="A45" s="33" t="s">
        <v>45</v>
      </c>
      <c r="B45" s="33" t="s">
        <v>51</v>
      </c>
      <c r="C45" s="33"/>
      <c r="D45" s="33"/>
      <c r="E45" s="33"/>
      <c r="F45" s="33"/>
      <c r="G45" s="33"/>
      <c r="H45" s="33"/>
      <c r="I45" s="33"/>
      <c r="J45" s="33"/>
      <c r="K45" s="33"/>
    </row>
    <row r="46" spans="1:13" s="10" customFormat="1" ht="25.5" x14ac:dyDescent="0.25">
      <c r="A46" s="7" t="s">
        <v>12</v>
      </c>
      <c r="B46" s="7" t="s">
        <v>52</v>
      </c>
      <c r="C46" s="8">
        <f t="shared" ref="C46:K46" si="24">+C47+C48</f>
        <v>43072247</v>
      </c>
      <c r="D46" s="8">
        <f t="shared" si="24"/>
        <v>43072247</v>
      </c>
      <c r="E46" s="8">
        <f t="shared" si="24"/>
        <v>0</v>
      </c>
      <c r="F46" s="8">
        <f t="shared" si="24"/>
        <v>43072247</v>
      </c>
      <c r="G46" s="8">
        <f t="shared" si="24"/>
        <v>43072247</v>
      </c>
      <c r="H46" s="8">
        <f t="shared" si="24"/>
        <v>0</v>
      </c>
      <c r="I46" s="8">
        <f t="shared" si="24"/>
        <v>0</v>
      </c>
      <c r="J46" s="8">
        <f t="shared" si="24"/>
        <v>0</v>
      </c>
      <c r="K46" s="8">
        <f t="shared" si="24"/>
        <v>0</v>
      </c>
    </row>
    <row r="47" spans="1:13" s="13" customFormat="1" ht="15.95" customHeight="1" x14ac:dyDescent="0.25">
      <c r="A47" s="14"/>
      <c r="B47" s="16" t="s">
        <v>31</v>
      </c>
      <c r="C47" s="17">
        <v>43072247</v>
      </c>
      <c r="D47" s="17">
        <f>C47</f>
        <v>43072247</v>
      </c>
      <c r="E47" s="17"/>
      <c r="F47" s="17">
        <f>C47</f>
        <v>43072247</v>
      </c>
      <c r="G47" s="17">
        <f>C47</f>
        <v>43072247</v>
      </c>
      <c r="H47" s="17">
        <f>+G47-F47</f>
        <v>0</v>
      </c>
      <c r="I47" s="17"/>
      <c r="J47" s="17"/>
      <c r="K47" s="17">
        <f>+J47-I47</f>
        <v>0</v>
      </c>
      <c r="M47" s="13" t="s">
        <v>77</v>
      </c>
    </row>
    <row r="48" spans="1:13" s="13" customFormat="1" ht="15.95" customHeight="1" x14ac:dyDescent="0.25">
      <c r="A48" s="14"/>
      <c r="B48" s="16" t="s">
        <v>32</v>
      </c>
      <c r="C48" s="17">
        <v>0</v>
      </c>
      <c r="D48" s="17">
        <v>0</v>
      </c>
      <c r="E48" s="17">
        <f>+D48-C48</f>
        <v>0</v>
      </c>
      <c r="F48" s="17">
        <v>0</v>
      </c>
      <c r="G48" s="17">
        <v>0</v>
      </c>
      <c r="H48" s="17">
        <f>+G48-F48</f>
        <v>0</v>
      </c>
      <c r="I48" s="17">
        <v>0</v>
      </c>
      <c r="J48" s="17">
        <v>0</v>
      </c>
      <c r="K48" s="17">
        <f>+J48-I48</f>
        <v>0</v>
      </c>
    </row>
    <row r="49" spans="1:13" s="10" customFormat="1" ht="15.95" customHeight="1" x14ac:dyDescent="0.25">
      <c r="A49" s="7" t="s">
        <v>16</v>
      </c>
      <c r="B49" s="7" t="s">
        <v>30</v>
      </c>
      <c r="C49" s="8">
        <f>+SUM(C50:C51)</f>
        <v>0</v>
      </c>
      <c r="D49" s="8">
        <f t="shared" ref="D49:K49" si="25">+SUM(D50:D51)</f>
        <v>0</v>
      </c>
      <c r="E49" s="8">
        <f t="shared" si="25"/>
        <v>0</v>
      </c>
      <c r="F49" s="8">
        <f t="shared" si="25"/>
        <v>0</v>
      </c>
      <c r="G49" s="8">
        <f t="shared" si="25"/>
        <v>0</v>
      </c>
      <c r="H49" s="8">
        <f t="shared" si="25"/>
        <v>0</v>
      </c>
      <c r="I49" s="8">
        <f t="shared" si="25"/>
        <v>0</v>
      </c>
      <c r="J49" s="8">
        <f t="shared" si="25"/>
        <v>0</v>
      </c>
      <c r="K49" s="8">
        <f t="shared" si="25"/>
        <v>0</v>
      </c>
    </row>
    <row r="50" spans="1:13" s="13" customFormat="1" ht="15.95" customHeight="1" x14ac:dyDescent="0.25">
      <c r="A50" s="14"/>
      <c r="B50" s="16" t="s">
        <v>31</v>
      </c>
      <c r="C50" s="17">
        <v>0</v>
      </c>
      <c r="D50" s="17">
        <v>0</v>
      </c>
      <c r="E50" s="17">
        <f>+D50-C50</f>
        <v>0</v>
      </c>
      <c r="F50" s="17">
        <v>0</v>
      </c>
      <c r="G50" s="17">
        <v>0</v>
      </c>
      <c r="H50" s="17">
        <f>+G50-F50</f>
        <v>0</v>
      </c>
      <c r="I50" s="17">
        <v>0</v>
      </c>
      <c r="J50" s="17">
        <v>0</v>
      </c>
      <c r="K50" s="17">
        <f>+J50-I50</f>
        <v>0</v>
      </c>
    </row>
    <row r="51" spans="1:13" s="13" customFormat="1" ht="15.95" customHeight="1" x14ac:dyDescent="0.25">
      <c r="A51" s="14"/>
      <c r="B51" s="16" t="s">
        <v>32</v>
      </c>
      <c r="C51" s="17">
        <v>0</v>
      </c>
      <c r="D51" s="17">
        <v>0</v>
      </c>
      <c r="E51" s="17">
        <f>+D51-C51</f>
        <v>0</v>
      </c>
      <c r="F51" s="17">
        <v>0</v>
      </c>
      <c r="G51" s="17">
        <v>0</v>
      </c>
      <c r="H51" s="17">
        <f>+G51-F51</f>
        <v>0</v>
      </c>
      <c r="I51" s="17">
        <v>0</v>
      </c>
      <c r="J51" s="17">
        <v>0</v>
      </c>
      <c r="K51" s="17">
        <f>+J51-I51</f>
        <v>0</v>
      </c>
    </row>
    <row r="52" spans="1:13" s="12" customFormat="1" ht="15.95" customHeight="1" x14ac:dyDescent="0.25">
      <c r="A52" s="7" t="s">
        <v>33</v>
      </c>
      <c r="B52" s="7" t="s">
        <v>53</v>
      </c>
      <c r="C52" s="8">
        <f>+SUM(C53:C54)</f>
        <v>660300000</v>
      </c>
      <c r="D52" s="8">
        <f t="shared" ref="D52:K52" si="26">+SUM(D53:D54)</f>
        <v>660300000</v>
      </c>
      <c r="E52" s="8">
        <f t="shared" si="26"/>
        <v>0</v>
      </c>
      <c r="F52" s="8">
        <f t="shared" si="26"/>
        <v>660300000</v>
      </c>
      <c r="G52" s="8">
        <f t="shared" si="26"/>
        <v>660300000</v>
      </c>
      <c r="H52" s="8">
        <f t="shared" si="26"/>
        <v>0</v>
      </c>
      <c r="I52" s="8">
        <f t="shared" si="26"/>
        <v>0</v>
      </c>
      <c r="J52" s="8">
        <f t="shared" si="26"/>
        <v>0</v>
      </c>
      <c r="K52" s="8">
        <f t="shared" si="26"/>
        <v>0</v>
      </c>
    </row>
    <row r="53" spans="1:13" s="13" customFormat="1" ht="15.95" customHeight="1" x14ac:dyDescent="0.25">
      <c r="A53" s="14"/>
      <c r="B53" s="16" t="s">
        <v>31</v>
      </c>
      <c r="C53" s="17">
        <v>660300000</v>
      </c>
      <c r="D53" s="17">
        <f>C53</f>
        <v>660300000</v>
      </c>
      <c r="E53" s="17">
        <f>+D53-C53</f>
        <v>0</v>
      </c>
      <c r="F53" s="17">
        <f>C53</f>
        <v>660300000</v>
      </c>
      <c r="G53" s="17">
        <f>C53</f>
        <v>660300000</v>
      </c>
      <c r="H53" s="17">
        <f>+G53-F53</f>
        <v>0</v>
      </c>
      <c r="I53" s="17"/>
      <c r="J53" s="17"/>
      <c r="K53" s="17">
        <f>+J53-I53</f>
        <v>0</v>
      </c>
      <c r="M53" s="13" t="s">
        <v>78</v>
      </c>
    </row>
    <row r="54" spans="1:13" s="13" customFormat="1" ht="15.95" customHeight="1" x14ac:dyDescent="0.25">
      <c r="A54" s="14"/>
      <c r="B54" s="16" t="s">
        <v>32</v>
      </c>
      <c r="C54" s="17">
        <v>0</v>
      </c>
      <c r="D54" s="17">
        <v>0</v>
      </c>
      <c r="E54" s="17">
        <f>+D54-C54</f>
        <v>0</v>
      </c>
      <c r="F54" s="17">
        <v>0</v>
      </c>
      <c r="G54" s="17">
        <v>0</v>
      </c>
      <c r="H54" s="17">
        <f>+G54-F54</f>
        <v>0</v>
      </c>
      <c r="I54" s="17">
        <v>0</v>
      </c>
      <c r="J54" s="17">
        <v>0</v>
      </c>
      <c r="K54" s="17">
        <f>+J54-I54</f>
        <v>0</v>
      </c>
    </row>
    <row r="55" spans="1:13" s="12" customFormat="1" ht="15.95" customHeight="1" x14ac:dyDescent="0.25">
      <c r="A55" s="7" t="s">
        <v>35</v>
      </c>
      <c r="B55" s="7" t="s">
        <v>54</v>
      </c>
      <c r="C55" s="8">
        <f>+SUM(C56:C57)</f>
        <v>703372247</v>
      </c>
      <c r="D55" s="8">
        <f t="shared" ref="D55:K55" si="27">+SUM(D56:D57)</f>
        <v>703372247</v>
      </c>
      <c r="E55" s="8">
        <f t="shared" si="27"/>
        <v>0</v>
      </c>
      <c r="F55" s="8">
        <f t="shared" si="27"/>
        <v>703372247</v>
      </c>
      <c r="G55" s="8">
        <f t="shared" si="27"/>
        <v>703372247</v>
      </c>
      <c r="H55" s="8">
        <f t="shared" si="27"/>
        <v>0</v>
      </c>
      <c r="I55" s="8">
        <f t="shared" si="27"/>
        <v>0</v>
      </c>
      <c r="J55" s="8">
        <f t="shared" si="27"/>
        <v>0</v>
      </c>
      <c r="K55" s="8">
        <f t="shared" si="27"/>
        <v>0</v>
      </c>
    </row>
    <row r="56" spans="1:13" s="13" customFormat="1" ht="15.95" customHeight="1" x14ac:dyDescent="0.25">
      <c r="A56" s="14"/>
      <c r="B56" s="16" t="s">
        <v>31</v>
      </c>
      <c r="C56" s="17">
        <f>+C47+C53</f>
        <v>703372247</v>
      </c>
      <c r="D56" s="17">
        <f>+D47+D53</f>
        <v>703372247</v>
      </c>
      <c r="E56" s="17">
        <f>+D56-C56</f>
        <v>0</v>
      </c>
      <c r="F56" s="17">
        <f t="shared" ref="F56:G56" si="28">+F47+F53</f>
        <v>703372247</v>
      </c>
      <c r="G56" s="17">
        <f t="shared" si="28"/>
        <v>703372247</v>
      </c>
      <c r="H56" s="17">
        <f>+G56-F56</f>
        <v>0</v>
      </c>
      <c r="I56" s="17">
        <f t="shared" ref="I56" si="29">+I47+I53</f>
        <v>0</v>
      </c>
      <c r="J56" s="17"/>
      <c r="K56" s="17">
        <f>+J56-I56</f>
        <v>0</v>
      </c>
    </row>
    <row r="57" spans="1:13" s="13" customFormat="1" ht="15.95" customHeight="1" x14ac:dyDescent="0.25">
      <c r="A57" s="14"/>
      <c r="B57" s="16" t="s">
        <v>32</v>
      </c>
      <c r="C57" s="17">
        <v>0</v>
      </c>
      <c r="D57" s="17">
        <v>0</v>
      </c>
      <c r="E57" s="17">
        <f>+D57-C57</f>
        <v>0</v>
      </c>
      <c r="F57" s="17">
        <v>0</v>
      </c>
      <c r="G57" s="17">
        <v>0</v>
      </c>
      <c r="H57" s="17">
        <f>+G57-F57</f>
        <v>0</v>
      </c>
      <c r="I57" s="17">
        <v>0</v>
      </c>
      <c r="J57" s="17">
        <v>0</v>
      </c>
      <c r="K57" s="17">
        <f>+J57-I57</f>
        <v>0</v>
      </c>
    </row>
    <row r="58" spans="1:13" s="12" customFormat="1" ht="15.95" customHeight="1" x14ac:dyDescent="0.25">
      <c r="A58" s="7" t="s">
        <v>37</v>
      </c>
      <c r="B58" s="7" t="s">
        <v>55</v>
      </c>
      <c r="C58" s="8">
        <f>+SUM(C59:C60)</f>
        <v>252945237</v>
      </c>
      <c r="D58" s="8">
        <f t="shared" ref="D58:K58" si="30">+SUM(D59:D60)</f>
        <v>252945237</v>
      </c>
      <c r="E58" s="8">
        <f t="shared" si="30"/>
        <v>0</v>
      </c>
      <c r="F58" s="8">
        <f t="shared" si="30"/>
        <v>252945237</v>
      </c>
      <c r="G58" s="8">
        <f t="shared" si="30"/>
        <v>252945237</v>
      </c>
      <c r="H58" s="8">
        <f t="shared" si="30"/>
        <v>0</v>
      </c>
      <c r="I58" s="8">
        <f t="shared" si="30"/>
        <v>0</v>
      </c>
      <c r="J58" s="8">
        <f t="shared" si="30"/>
        <v>0</v>
      </c>
      <c r="K58" s="8">
        <f t="shared" si="30"/>
        <v>0</v>
      </c>
      <c r="M58" s="12" t="s">
        <v>79</v>
      </c>
    </row>
    <row r="59" spans="1:13" s="13" customFormat="1" ht="15.95" customHeight="1" x14ac:dyDescent="0.25">
      <c r="A59" s="14"/>
      <c r="B59" s="16" t="s">
        <v>31</v>
      </c>
      <c r="C59" s="17">
        <v>252945237</v>
      </c>
      <c r="D59" s="17">
        <f>C59</f>
        <v>252945237</v>
      </c>
      <c r="E59" s="17">
        <f>+D59-C59</f>
        <v>0</v>
      </c>
      <c r="F59" s="17">
        <f>C59</f>
        <v>252945237</v>
      </c>
      <c r="G59" s="17">
        <f>C59</f>
        <v>252945237</v>
      </c>
      <c r="H59" s="17">
        <f>+G59-F59</f>
        <v>0</v>
      </c>
      <c r="I59" s="17"/>
      <c r="J59" s="17"/>
      <c r="K59" s="17">
        <f>+J59-I59</f>
        <v>0</v>
      </c>
    </row>
    <row r="60" spans="1:13" s="13" customFormat="1" ht="15.95" customHeight="1" x14ac:dyDescent="0.25">
      <c r="A60" s="14"/>
      <c r="B60" s="16" t="s">
        <v>32</v>
      </c>
      <c r="C60" s="17">
        <v>0</v>
      </c>
      <c r="D60" s="17">
        <v>0</v>
      </c>
      <c r="E60" s="17">
        <f>+D60-C60</f>
        <v>0</v>
      </c>
      <c r="F60" s="17">
        <v>0</v>
      </c>
      <c r="G60" s="17">
        <v>0</v>
      </c>
      <c r="H60" s="17">
        <f>+G60-F60</f>
        <v>0</v>
      </c>
      <c r="I60" s="17">
        <v>0</v>
      </c>
      <c r="J60" s="17">
        <v>0</v>
      </c>
      <c r="K60" s="17">
        <f>+J60-I60</f>
        <v>0</v>
      </c>
    </row>
    <row r="61" spans="1:13" s="10" customFormat="1" ht="25.5" x14ac:dyDescent="0.25">
      <c r="A61" s="7" t="s">
        <v>42</v>
      </c>
      <c r="B61" s="7" t="s">
        <v>43</v>
      </c>
      <c r="C61" s="8">
        <f>+SUM(C62:C63)</f>
        <v>407354763</v>
      </c>
      <c r="D61" s="8">
        <f t="shared" ref="D61:K61" si="31">+SUM(D62:D63)</f>
        <v>407354763</v>
      </c>
      <c r="E61" s="8">
        <f t="shared" si="31"/>
        <v>0</v>
      </c>
      <c r="F61" s="8">
        <f t="shared" si="31"/>
        <v>407354763</v>
      </c>
      <c r="G61" s="8">
        <f t="shared" si="31"/>
        <v>407354763</v>
      </c>
      <c r="H61" s="8">
        <f t="shared" si="31"/>
        <v>0</v>
      </c>
      <c r="I61" s="8">
        <f t="shared" si="31"/>
        <v>0</v>
      </c>
      <c r="J61" s="8">
        <f t="shared" si="31"/>
        <v>0</v>
      </c>
      <c r="K61" s="8">
        <f t="shared" si="31"/>
        <v>0</v>
      </c>
    </row>
    <row r="62" spans="1:13" s="13" customFormat="1" ht="15.95" customHeight="1" x14ac:dyDescent="0.25">
      <c r="A62" s="14"/>
      <c r="B62" s="16" t="s">
        <v>31</v>
      </c>
      <c r="C62" s="17">
        <f>C53-C59</f>
        <v>407354763</v>
      </c>
      <c r="D62" s="17">
        <f>C62</f>
        <v>407354763</v>
      </c>
      <c r="E62" s="17">
        <f t="shared" ref="E62" si="32">+D62-C62</f>
        <v>0</v>
      </c>
      <c r="F62" s="17">
        <f>C62</f>
        <v>407354763</v>
      </c>
      <c r="G62" s="17">
        <f>C62</f>
        <v>407354763</v>
      </c>
      <c r="H62" s="17">
        <f t="shared" ref="H62" si="33">+G62-F62</f>
        <v>0</v>
      </c>
      <c r="I62" s="17"/>
      <c r="J62" s="17"/>
      <c r="K62" s="17">
        <f t="shared" ref="K62" si="34">+J62-I62</f>
        <v>0</v>
      </c>
    </row>
    <row r="63" spans="1:13" s="13" customFormat="1" ht="15.95" customHeight="1" x14ac:dyDescent="0.25">
      <c r="A63" s="14"/>
      <c r="B63" s="16" t="s">
        <v>32</v>
      </c>
      <c r="C63" s="17">
        <v>0</v>
      </c>
      <c r="D63" s="17">
        <v>0</v>
      </c>
      <c r="E63" s="17">
        <f>+D63-C63</f>
        <v>0</v>
      </c>
      <c r="F63" s="17">
        <v>0</v>
      </c>
      <c r="G63" s="17">
        <v>0</v>
      </c>
      <c r="H63" s="17">
        <f>+G63-F63</f>
        <v>0</v>
      </c>
      <c r="I63" s="17">
        <v>0</v>
      </c>
      <c r="J63" s="17">
        <v>0</v>
      </c>
      <c r="K63" s="17">
        <f>+J63-I63</f>
        <v>0</v>
      </c>
    </row>
    <row r="64" spans="1:13" s="11" customFormat="1" ht="12.75" x14ac:dyDescent="0.25"/>
    <row r="65" s="11" customFormat="1" ht="12.75" x14ac:dyDescent="0.25"/>
    <row r="66" s="11" customFormat="1" ht="12.75" x14ac:dyDescent="0.25"/>
    <row r="67" s="11" customFormat="1" ht="12.75" x14ac:dyDescent="0.25"/>
    <row r="68" s="11" customFormat="1" ht="12.75" x14ac:dyDescent="0.25"/>
    <row r="69" s="11" customFormat="1" ht="12.75" x14ac:dyDescent="0.25"/>
    <row r="70" s="11" customFormat="1" ht="12.75" x14ac:dyDescent="0.25"/>
    <row r="71" s="11" customFormat="1" ht="12.75" x14ac:dyDescent="0.25"/>
    <row r="72" s="11" customFormat="1" ht="12.75" x14ac:dyDescent="0.25"/>
    <row r="73" s="11" customFormat="1" ht="12.75" x14ac:dyDescent="0.25"/>
    <row r="74" s="11" customFormat="1" ht="12.75" x14ac:dyDescent="0.25"/>
    <row r="75" s="11" customFormat="1" ht="12.75" x14ac:dyDescent="0.25"/>
    <row r="76" s="11" customFormat="1" ht="12.75" x14ac:dyDescent="0.25"/>
    <row r="77" s="11" customFormat="1" ht="12.75" x14ac:dyDescent="0.25"/>
    <row r="78" s="11" customFormat="1" ht="12.75" x14ac:dyDescent="0.25"/>
    <row r="79" s="11" customFormat="1" ht="12.75" x14ac:dyDescent="0.25"/>
    <row r="80" s="11" customFormat="1" ht="12.75" x14ac:dyDescent="0.25"/>
    <row r="81" s="11" customFormat="1" ht="12.75" x14ac:dyDescent="0.25"/>
    <row r="82" s="11" customFormat="1" ht="12.75" x14ac:dyDescent="0.25"/>
    <row r="83" s="11" customFormat="1" ht="12.75" x14ac:dyDescent="0.25"/>
    <row r="84" s="11" customFormat="1" ht="12.75" x14ac:dyDescent="0.25"/>
    <row r="85" s="11" customFormat="1" ht="12.75" x14ac:dyDescent="0.25"/>
    <row r="86" s="11" customFormat="1" ht="12.75" x14ac:dyDescent="0.25"/>
    <row r="87" s="11" customFormat="1" ht="12.75" x14ac:dyDescent="0.25"/>
    <row r="88" s="11" customFormat="1" ht="12.75" x14ac:dyDescent="0.25"/>
    <row r="89" s="11" customFormat="1" ht="12.75" x14ac:dyDescent="0.25"/>
    <row r="90" s="11" customFormat="1" ht="12.75" x14ac:dyDescent="0.25"/>
    <row r="91" s="11" customFormat="1" ht="12.75" x14ac:dyDescent="0.25"/>
    <row r="92" s="11" customFormat="1" ht="12.75" x14ac:dyDescent="0.25"/>
    <row r="93" s="11" customFormat="1" ht="12.75" x14ac:dyDescent="0.25"/>
    <row r="94" s="11" customFormat="1" ht="12.75" x14ac:dyDescent="0.25"/>
    <row r="95" s="11" customFormat="1" ht="12.75" x14ac:dyDescent="0.25"/>
    <row r="96" s="11" customFormat="1" ht="12.75" x14ac:dyDescent="0.25"/>
    <row r="97" s="11" customFormat="1" ht="12.75" x14ac:dyDescent="0.25"/>
    <row r="98" s="11" customFormat="1" ht="12.75" x14ac:dyDescent="0.25"/>
    <row r="99" s="11" customFormat="1" ht="12.75" x14ac:dyDescent="0.25"/>
    <row r="100" s="11" customFormat="1" ht="12.75" x14ac:dyDescent="0.25"/>
    <row r="101" s="11" customFormat="1" ht="12.75" x14ac:dyDescent="0.25"/>
    <row r="102" s="11" customFormat="1" ht="12.75" x14ac:dyDescent="0.25"/>
    <row r="103" s="11" customFormat="1" ht="12.75" x14ac:dyDescent="0.25"/>
    <row r="104" s="11" customFormat="1" ht="12.75" x14ac:dyDescent="0.25"/>
    <row r="105" s="11" customFormat="1" ht="12.75" x14ac:dyDescent="0.25"/>
    <row r="106" s="11" customFormat="1" ht="12.75" x14ac:dyDescent="0.25"/>
    <row r="107" s="11" customFormat="1" ht="12.75" x14ac:dyDescent="0.25"/>
    <row r="108" s="11" customFormat="1" ht="12.75" x14ac:dyDescent="0.25"/>
    <row r="109" s="11" customFormat="1" ht="12.75" x14ac:dyDescent="0.25"/>
    <row r="110" s="11" customFormat="1" ht="12.75" x14ac:dyDescent="0.25"/>
    <row r="111" s="11" customFormat="1" ht="12.75" x14ac:dyDescent="0.25"/>
    <row r="112" s="11" customFormat="1" ht="12.75" x14ac:dyDescent="0.25"/>
    <row r="113" s="11" customFormat="1" ht="12.75" x14ac:dyDescent="0.25"/>
    <row r="114" s="11" customFormat="1" ht="12.75" x14ac:dyDescent="0.25"/>
    <row r="115" s="11" customFormat="1" ht="12.75" x14ac:dyDescent="0.25"/>
    <row r="116" s="11" customFormat="1" ht="12.75" x14ac:dyDescent="0.25"/>
    <row r="117" s="11" customFormat="1" ht="12.75" x14ac:dyDescent="0.25"/>
    <row r="118" s="11" customFormat="1" ht="12.75" x14ac:dyDescent="0.25"/>
    <row r="119" s="11" customFormat="1" ht="12.75" x14ac:dyDescent="0.25"/>
    <row r="120" s="11" customFormat="1" ht="12.75" x14ac:dyDescent="0.25"/>
    <row r="121" s="11" customFormat="1" ht="12.75" x14ac:dyDescent="0.25"/>
    <row r="122" s="11" customFormat="1" ht="12.75" x14ac:dyDescent="0.25"/>
    <row r="123" s="11" customFormat="1" ht="12.75" x14ac:dyDescent="0.25"/>
    <row r="124" s="11" customFormat="1" ht="12.75" x14ac:dyDescent="0.25"/>
    <row r="125" s="11" customFormat="1" ht="12.75" x14ac:dyDescent="0.25"/>
    <row r="126" s="11" customFormat="1" ht="12.75" x14ac:dyDescent="0.25"/>
    <row r="127" s="11" customFormat="1" ht="12.75" x14ac:dyDescent="0.25"/>
    <row r="128" s="11" customFormat="1" ht="12.75" x14ac:dyDescent="0.25"/>
    <row r="129" s="11" customFormat="1" ht="12.75" x14ac:dyDescent="0.25"/>
    <row r="130" s="11" customFormat="1" ht="12.75" x14ac:dyDescent="0.25"/>
    <row r="131" s="11" customFormat="1" ht="12.75" x14ac:dyDescent="0.25"/>
    <row r="132" s="11" customFormat="1" ht="12.75" x14ac:dyDescent="0.25"/>
    <row r="133" s="11" customFormat="1" ht="12.75" x14ac:dyDescent="0.25"/>
    <row r="134" s="11" customFormat="1" ht="12.75" x14ac:dyDescent="0.25"/>
    <row r="135" s="11" customFormat="1" ht="12.75" x14ac:dyDescent="0.25"/>
    <row r="136" s="11" customFormat="1" ht="12.75" x14ac:dyDescent="0.25"/>
    <row r="137" s="11" customFormat="1" ht="12.75" x14ac:dyDescent="0.25"/>
    <row r="138" s="11" customFormat="1" ht="12.75" x14ac:dyDescent="0.25"/>
    <row r="139" s="11" customFormat="1" ht="12.75" x14ac:dyDescent="0.25"/>
    <row r="140" s="11" customFormat="1" ht="12.75" x14ac:dyDescent="0.25"/>
    <row r="141" s="11" customFormat="1" ht="12.75" x14ac:dyDescent="0.25"/>
    <row r="142" s="11" customFormat="1" ht="12.75" x14ac:dyDescent="0.25"/>
    <row r="143" s="11" customFormat="1" ht="12.75" x14ac:dyDescent="0.25"/>
    <row r="144" s="11" customFormat="1" ht="12.75" x14ac:dyDescent="0.25"/>
    <row r="145" s="11" customFormat="1" ht="12.75" x14ac:dyDescent="0.25"/>
    <row r="146" s="11" customFormat="1" ht="12.75" x14ac:dyDescent="0.25"/>
    <row r="147" s="11" customFormat="1" ht="12.75" x14ac:dyDescent="0.25"/>
    <row r="148" s="11" customFormat="1" ht="12.75" x14ac:dyDescent="0.25"/>
    <row r="149" s="11" customFormat="1" ht="12.75" x14ac:dyDescent="0.25"/>
    <row r="150" s="11" customFormat="1" ht="12.75" x14ac:dyDescent="0.25"/>
    <row r="151" s="11" customFormat="1" ht="12.75" x14ac:dyDescent="0.25"/>
    <row r="152" s="11" customFormat="1" ht="12.75" x14ac:dyDescent="0.25"/>
    <row r="153" s="11" customFormat="1" ht="12.75" x14ac:dyDescent="0.25"/>
    <row r="154" s="11" customFormat="1" ht="12.75" x14ac:dyDescent="0.25"/>
    <row r="155" s="11" customFormat="1" ht="12.75" x14ac:dyDescent="0.25"/>
    <row r="156" s="11" customFormat="1" ht="12.75" x14ac:dyDescent="0.25"/>
    <row r="157" s="11" customFormat="1" ht="12.75" x14ac:dyDescent="0.25"/>
    <row r="158" s="11" customFormat="1" ht="12.75" x14ac:dyDescent="0.25"/>
    <row r="159" s="11" customFormat="1" ht="12.75" x14ac:dyDescent="0.25"/>
    <row r="160" s="11" customFormat="1" ht="12.75" x14ac:dyDescent="0.25"/>
    <row r="161" s="11" customFormat="1" ht="12.75" x14ac:dyDescent="0.25"/>
    <row r="162" s="11" customFormat="1" ht="12.75" x14ac:dyDescent="0.25"/>
    <row r="163" s="11" customFormat="1" ht="12.75" x14ac:dyDescent="0.25"/>
    <row r="164" s="11" customFormat="1" ht="12.75" x14ac:dyDescent="0.25"/>
    <row r="165" s="11" customFormat="1" ht="12.75" x14ac:dyDescent="0.25"/>
    <row r="166" s="11" customFormat="1" ht="12.75" x14ac:dyDescent="0.25"/>
    <row r="167" s="11" customFormat="1" ht="12.75" x14ac:dyDescent="0.25"/>
    <row r="168" s="11" customFormat="1" ht="12.75" x14ac:dyDescent="0.25"/>
    <row r="169" s="11" customFormat="1" ht="12.75" x14ac:dyDescent="0.25"/>
    <row r="170" s="11" customFormat="1" ht="12.75" x14ac:dyDescent="0.25"/>
    <row r="171" s="11" customFormat="1" ht="12.75" x14ac:dyDescent="0.25"/>
    <row r="172" s="11" customFormat="1" ht="12.75" x14ac:dyDescent="0.25"/>
    <row r="173" s="11" customFormat="1" ht="12.75" x14ac:dyDescent="0.25"/>
    <row r="174" s="11" customFormat="1" ht="12.75" x14ac:dyDescent="0.25"/>
    <row r="175" s="11" customFormat="1" ht="12.75" x14ac:dyDescent="0.25"/>
    <row r="176" s="11" customFormat="1" ht="12.75" x14ac:dyDescent="0.25"/>
    <row r="177" s="11" customFormat="1" ht="12.75" x14ac:dyDescent="0.25"/>
    <row r="178" s="11" customFormat="1" ht="12.75" x14ac:dyDescent="0.25"/>
    <row r="179" s="11" customFormat="1" ht="12.75" x14ac:dyDescent="0.25"/>
    <row r="180" s="11" customFormat="1" ht="12.75" x14ac:dyDescent="0.25"/>
    <row r="181" s="11" customFormat="1" ht="12.75" x14ac:dyDescent="0.25"/>
    <row r="182" s="11" customFormat="1" ht="12.75" x14ac:dyDescent="0.25"/>
    <row r="183" s="11" customFormat="1" ht="12.75" x14ac:dyDescent="0.25"/>
    <row r="184" s="11" customFormat="1" ht="12.75" x14ac:dyDescent="0.25"/>
    <row r="185" s="11" customFormat="1" ht="12.75" x14ac:dyDescent="0.25"/>
    <row r="186" s="11" customFormat="1" ht="12.75" x14ac:dyDescent="0.25"/>
    <row r="187" s="11" customFormat="1" ht="12.75" x14ac:dyDescent="0.25"/>
    <row r="188" s="11" customFormat="1" ht="12.75" x14ac:dyDescent="0.25"/>
    <row r="189" s="11" customFormat="1" ht="12.75" x14ac:dyDescent="0.25"/>
    <row r="190" s="11" customFormat="1" ht="12.75" x14ac:dyDescent="0.25"/>
    <row r="191" s="11" customFormat="1" ht="12.75" x14ac:dyDescent="0.25"/>
    <row r="192" s="11" customFormat="1" ht="12.75" x14ac:dyDescent="0.25"/>
    <row r="193" s="11" customFormat="1" ht="12.75" x14ac:dyDescent="0.25"/>
    <row r="194" s="11" customFormat="1" ht="12.75" x14ac:dyDescent="0.25"/>
    <row r="195" s="11" customFormat="1" ht="12.75" x14ac:dyDescent="0.25"/>
    <row r="196" s="11" customFormat="1" ht="12.75" x14ac:dyDescent="0.25"/>
    <row r="197" s="11" customFormat="1" ht="12.75" x14ac:dyDescent="0.25"/>
    <row r="198" s="11" customFormat="1" ht="12.75" x14ac:dyDescent="0.25"/>
    <row r="199" s="11" customFormat="1" ht="12.75" x14ac:dyDescent="0.25"/>
    <row r="200" s="11" customFormat="1" ht="12.75" x14ac:dyDescent="0.25"/>
    <row r="201" s="11" customFormat="1" ht="12.75" x14ac:dyDescent="0.25"/>
    <row r="202" s="11" customFormat="1" ht="12.75" x14ac:dyDescent="0.25"/>
    <row r="203" s="11" customFormat="1" ht="12.75" x14ac:dyDescent="0.25"/>
    <row r="204" s="11" customFormat="1" ht="12.75" x14ac:dyDescent="0.25"/>
    <row r="205" s="11" customFormat="1" ht="12.75" x14ac:dyDescent="0.25"/>
    <row r="206" s="11" customFormat="1" ht="12.75" x14ac:dyDescent="0.25"/>
    <row r="207" s="11" customFormat="1" ht="12.75" x14ac:dyDescent="0.25"/>
    <row r="208" s="11" customFormat="1" ht="12.75" x14ac:dyDescent="0.25"/>
    <row r="209" s="11" customFormat="1" ht="12.75" x14ac:dyDescent="0.25"/>
    <row r="210" s="11" customFormat="1" ht="12.75" x14ac:dyDescent="0.25"/>
    <row r="211" s="11" customFormat="1" ht="12.75" x14ac:dyDescent="0.25"/>
    <row r="212" s="11" customFormat="1" ht="12.75" x14ac:dyDescent="0.25"/>
    <row r="213" s="11" customFormat="1" ht="12.75" x14ac:dyDescent="0.25"/>
    <row r="214" s="11" customFormat="1" ht="12.75" x14ac:dyDescent="0.25"/>
    <row r="215" s="11" customFormat="1" ht="12.75" x14ac:dyDescent="0.25"/>
    <row r="216" s="11" customFormat="1" ht="12.75" x14ac:dyDescent="0.25"/>
    <row r="217" s="11" customFormat="1" ht="12.75" x14ac:dyDescent="0.25"/>
    <row r="218" s="11" customFormat="1" ht="12.75" x14ac:dyDescent="0.25"/>
    <row r="219" s="11" customFormat="1" ht="12.75" x14ac:dyDescent="0.25"/>
    <row r="220" s="11" customFormat="1" ht="12.75" x14ac:dyDescent="0.25"/>
    <row r="221" s="11" customFormat="1" ht="12.75" x14ac:dyDescent="0.25"/>
    <row r="222" s="11" customFormat="1" ht="12.75" x14ac:dyDescent="0.25"/>
    <row r="223" s="11" customFormat="1" ht="12.75" x14ac:dyDescent="0.25"/>
    <row r="224" s="11" customFormat="1" ht="12.75" x14ac:dyDescent="0.25"/>
    <row r="225" s="11" customFormat="1" ht="12.75" x14ac:dyDescent="0.25"/>
    <row r="226" s="11" customFormat="1" ht="12.75" x14ac:dyDescent="0.25"/>
    <row r="227" s="11" customFormat="1" ht="12.75" x14ac:dyDescent="0.25"/>
    <row r="228" s="11" customFormat="1" ht="12.75" x14ac:dyDescent="0.25"/>
    <row r="229" s="11" customFormat="1" ht="12.75" x14ac:dyDescent="0.25"/>
    <row r="230" s="11" customFormat="1" ht="12.75" x14ac:dyDescent="0.25"/>
    <row r="231" s="11" customFormat="1" ht="12.75" x14ac:dyDescent="0.25"/>
    <row r="232" s="11" customFormat="1" ht="12.75" x14ac:dyDescent="0.25"/>
    <row r="233" s="11" customFormat="1" ht="12.75" x14ac:dyDescent="0.25"/>
    <row r="234" s="11" customFormat="1" ht="12.75" x14ac:dyDescent="0.25"/>
    <row r="235" s="11" customFormat="1" ht="12.75" x14ac:dyDescent="0.25"/>
    <row r="236" s="11" customFormat="1" ht="12.75" x14ac:dyDescent="0.25"/>
    <row r="237" s="11" customFormat="1" ht="12.75" x14ac:dyDescent="0.25"/>
    <row r="238" s="11" customFormat="1" ht="12.75" x14ac:dyDescent="0.25"/>
    <row r="239" s="11" customFormat="1" ht="12.75" x14ac:dyDescent="0.25"/>
    <row r="240" s="11" customFormat="1" ht="12.75" x14ac:dyDescent="0.25"/>
    <row r="241" s="11" customFormat="1" ht="12.75" x14ac:dyDescent="0.25"/>
    <row r="242" s="11" customFormat="1" ht="12.75" x14ac:dyDescent="0.25"/>
    <row r="243" s="11" customFormat="1" ht="12.75" x14ac:dyDescent="0.25"/>
    <row r="244" s="11" customFormat="1" ht="12.75" x14ac:dyDescent="0.25"/>
    <row r="245" s="11" customFormat="1" ht="12.75" x14ac:dyDescent="0.25"/>
  </sheetData>
  <mergeCells count="12">
    <mergeCell ref="A8:A10"/>
    <mergeCell ref="B8:B10"/>
    <mergeCell ref="C8:E9"/>
    <mergeCell ref="F8:K8"/>
    <mergeCell ref="F9:H9"/>
    <mergeCell ref="I9:K9"/>
    <mergeCell ref="A7:K7"/>
    <mergeCell ref="J1:K1"/>
    <mergeCell ref="A2:K2"/>
    <mergeCell ref="A3:K3"/>
    <mergeCell ref="A4:K4"/>
    <mergeCell ref="A6:K6"/>
  </mergeCells>
  <pageMargins left="0.44" right="0.3" top="0.35" bottom="0.17" header="0.32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topLeftCell="A13" workbookViewId="0">
      <selection activeCell="C23" sqref="C23"/>
    </sheetView>
  </sheetViews>
  <sheetFormatPr defaultRowHeight="16.5" x14ac:dyDescent="0.25"/>
  <cols>
    <col min="1" max="1" width="7.42578125" style="2" customWidth="1"/>
    <col min="2" max="2" width="39.5703125" style="2" customWidth="1"/>
    <col min="3" max="5" width="15.28515625" style="2" customWidth="1"/>
    <col min="6" max="6" width="9.140625" style="2"/>
    <col min="7" max="7" width="12" style="2" bestFit="1" customWidth="1"/>
    <col min="8" max="16384" width="9.140625" style="2"/>
  </cols>
  <sheetData>
    <row r="1" spans="1:10" ht="19.5" customHeight="1" x14ac:dyDescent="0.25">
      <c r="E1" s="20" t="s">
        <v>56</v>
      </c>
      <c r="F1" s="21"/>
      <c r="J1" s="1" t="s">
        <v>87</v>
      </c>
    </row>
    <row r="2" spans="1:10" s="1" customFormat="1" ht="19.5" customHeight="1" x14ac:dyDescent="0.25">
      <c r="A2" s="45" t="s">
        <v>57</v>
      </c>
      <c r="B2" s="45"/>
      <c r="C2" s="45"/>
      <c r="D2" s="45"/>
      <c r="E2" s="45"/>
    </row>
    <row r="3" spans="1:10" s="1" customFormat="1" ht="19.5" customHeight="1" x14ac:dyDescent="0.25">
      <c r="A3" s="45" t="s">
        <v>149</v>
      </c>
      <c r="B3" s="45"/>
      <c r="C3" s="45"/>
      <c r="D3" s="45"/>
      <c r="E3" s="45"/>
    </row>
    <row r="4" spans="1:10" ht="19.5" customHeight="1" x14ac:dyDescent="0.25">
      <c r="A4" s="46" t="s">
        <v>89</v>
      </c>
      <c r="B4" s="46"/>
      <c r="C4" s="46"/>
      <c r="D4" s="46"/>
      <c r="E4" s="46"/>
    </row>
    <row r="5" spans="1:10" x14ac:dyDescent="0.25">
      <c r="A5" s="47" t="s">
        <v>2</v>
      </c>
      <c r="B5" s="47"/>
      <c r="C5" s="47"/>
      <c r="D5" s="47"/>
      <c r="E5" s="47"/>
    </row>
    <row r="7" spans="1:10" s="4" customFormat="1" ht="32.25" customHeight="1" x14ac:dyDescent="0.25">
      <c r="A7" s="19" t="s">
        <v>3</v>
      </c>
      <c r="B7" s="19" t="s">
        <v>4</v>
      </c>
      <c r="C7" s="19" t="s">
        <v>6</v>
      </c>
      <c r="D7" s="19" t="s">
        <v>58</v>
      </c>
      <c r="E7" s="19" t="s">
        <v>8</v>
      </c>
    </row>
    <row r="8" spans="1:10" s="4" customFormat="1" ht="32.25" customHeight="1" x14ac:dyDescent="0.25">
      <c r="A8" s="19" t="s">
        <v>44</v>
      </c>
      <c r="B8" s="19" t="s">
        <v>45</v>
      </c>
      <c r="C8" s="19">
        <v>1</v>
      </c>
      <c r="D8" s="19">
        <v>2</v>
      </c>
      <c r="E8" s="19" t="s">
        <v>46</v>
      </c>
    </row>
    <row r="9" spans="1:10" s="1" customFormat="1" ht="24.75" customHeight="1" x14ac:dyDescent="0.25">
      <c r="A9" s="7" t="s">
        <v>12</v>
      </c>
      <c r="B9" s="7" t="s">
        <v>59</v>
      </c>
      <c r="C9" s="8"/>
      <c r="D9" s="8"/>
      <c r="E9" s="8"/>
    </row>
    <row r="10" spans="1:10" ht="24.75" customHeight="1" x14ac:dyDescent="0.25">
      <c r="A10" s="5">
        <v>1</v>
      </c>
      <c r="B10" s="5" t="s">
        <v>60</v>
      </c>
      <c r="C10" s="9">
        <f>C11</f>
        <v>10252359150</v>
      </c>
      <c r="D10" s="9">
        <f>C10</f>
        <v>10252359150</v>
      </c>
      <c r="E10" s="9">
        <f t="shared" ref="E10" si="0">+SUM(E11:E13)</f>
        <v>0</v>
      </c>
    </row>
    <row r="11" spans="1:10" ht="24.75" customHeight="1" x14ac:dyDescent="0.25">
      <c r="A11" s="5" t="s">
        <v>61</v>
      </c>
      <c r="B11" s="5" t="s">
        <v>62</v>
      </c>
      <c r="C11" s="9">
        <v>10252359150</v>
      </c>
      <c r="D11" s="9">
        <f>C11</f>
        <v>10252359150</v>
      </c>
      <c r="E11" s="9">
        <f>+D11-C11</f>
        <v>0</v>
      </c>
      <c r="G11" s="2" t="s">
        <v>80</v>
      </c>
    </row>
    <row r="12" spans="1:10" ht="24.75" customHeight="1" x14ac:dyDescent="0.25">
      <c r="A12" s="5" t="s">
        <v>63</v>
      </c>
      <c r="B12" s="5" t="s">
        <v>74</v>
      </c>
      <c r="C12" s="9"/>
      <c r="D12" s="9"/>
      <c r="E12" s="9">
        <f>+D12-C12</f>
        <v>0</v>
      </c>
    </row>
    <row r="13" spans="1:10" ht="24.75" customHeight="1" x14ac:dyDescent="0.25">
      <c r="A13" s="5" t="s">
        <v>73</v>
      </c>
      <c r="B13" s="5" t="s">
        <v>64</v>
      </c>
      <c r="C13" s="9"/>
      <c r="D13" s="9"/>
      <c r="E13" s="9">
        <f>+D13-C13</f>
        <v>0</v>
      </c>
    </row>
    <row r="14" spans="1:10" ht="24.75" customHeight="1" x14ac:dyDescent="0.25">
      <c r="A14" s="5">
        <v>2</v>
      </c>
      <c r="B14" s="5" t="s">
        <v>65</v>
      </c>
      <c r="C14" s="9">
        <f>C15</f>
        <v>9633226384</v>
      </c>
      <c r="D14" s="9">
        <f>+SUM(D15:D17)</f>
        <v>9633226384</v>
      </c>
      <c r="E14" s="9">
        <f t="shared" ref="E14:E26" si="1">+D14-C14</f>
        <v>0</v>
      </c>
    </row>
    <row r="15" spans="1:10" ht="24.75" customHeight="1" x14ac:dyDescent="0.25">
      <c r="A15" s="5" t="s">
        <v>61</v>
      </c>
      <c r="B15" s="6" t="s">
        <v>66</v>
      </c>
      <c r="C15" s="9">
        <v>9633226384</v>
      </c>
      <c r="D15" s="9">
        <f>C15</f>
        <v>9633226384</v>
      </c>
      <c r="E15" s="9">
        <f t="shared" ref="E15" si="2">+D15-C15</f>
        <v>0</v>
      </c>
      <c r="G15" s="2" t="s">
        <v>81</v>
      </c>
    </row>
    <row r="16" spans="1:10" ht="24.75" customHeight="1" x14ac:dyDescent="0.25">
      <c r="A16" s="5" t="s">
        <v>63</v>
      </c>
      <c r="B16" s="6" t="s">
        <v>75</v>
      </c>
      <c r="C16" s="9"/>
      <c r="D16" s="9"/>
      <c r="E16" s="9">
        <f t="shared" ref="E16" si="3">+D16-C16</f>
        <v>0</v>
      </c>
    </row>
    <row r="17" spans="1:7" ht="24.75" customHeight="1" x14ac:dyDescent="0.25">
      <c r="A17" s="5" t="s">
        <v>73</v>
      </c>
      <c r="B17" s="6" t="s">
        <v>76</v>
      </c>
      <c r="C17" s="9"/>
      <c r="D17" s="9"/>
      <c r="E17" s="9">
        <f t="shared" si="1"/>
        <v>0</v>
      </c>
    </row>
    <row r="18" spans="1:7" ht="24.75" customHeight="1" x14ac:dyDescent="0.25">
      <c r="A18" s="5">
        <v>3</v>
      </c>
      <c r="B18" s="6" t="s">
        <v>67</v>
      </c>
      <c r="C18" s="9">
        <f>+C10-C15</f>
        <v>619132766</v>
      </c>
      <c r="D18" s="9">
        <f>+D10-D15</f>
        <v>619132766</v>
      </c>
      <c r="E18" s="9">
        <f t="shared" ref="E18" si="4">+D18-C18</f>
        <v>0</v>
      </c>
    </row>
    <row r="19" spans="1:7" s="1" customFormat="1" ht="24.75" customHeight="1" x14ac:dyDescent="0.25">
      <c r="A19" s="7" t="s">
        <v>16</v>
      </c>
      <c r="B19" s="22" t="s">
        <v>68</v>
      </c>
      <c r="C19" s="8"/>
      <c r="D19" s="8"/>
      <c r="E19" s="8">
        <f t="shared" si="1"/>
        <v>0</v>
      </c>
    </row>
    <row r="20" spans="1:7" ht="24.75" customHeight="1" x14ac:dyDescent="0.25">
      <c r="A20" s="5">
        <v>1</v>
      </c>
      <c r="B20" s="5" t="s">
        <v>60</v>
      </c>
      <c r="C20" s="9">
        <v>660300000</v>
      </c>
      <c r="D20" s="9">
        <f>C20</f>
        <v>660300000</v>
      </c>
      <c r="E20" s="9">
        <f t="shared" si="1"/>
        <v>0</v>
      </c>
      <c r="G20" s="2" t="s">
        <v>82</v>
      </c>
    </row>
    <row r="21" spans="1:7" ht="24.75" customHeight="1" x14ac:dyDescent="0.25">
      <c r="A21" s="5">
        <v>2</v>
      </c>
      <c r="B21" s="5" t="s">
        <v>65</v>
      </c>
      <c r="C21" s="9">
        <v>252945237</v>
      </c>
      <c r="D21" s="9">
        <f t="shared" ref="D21:D22" si="5">C21</f>
        <v>252945237</v>
      </c>
      <c r="E21" s="9">
        <f t="shared" si="1"/>
        <v>0</v>
      </c>
      <c r="G21" s="2" t="s">
        <v>83</v>
      </c>
    </row>
    <row r="22" spans="1:7" ht="24.75" customHeight="1" x14ac:dyDescent="0.25">
      <c r="A22" s="5">
        <v>3</v>
      </c>
      <c r="B22" s="5" t="s">
        <v>67</v>
      </c>
      <c r="C22" s="23">
        <v>407354763</v>
      </c>
      <c r="D22" s="9">
        <f t="shared" si="5"/>
        <v>407354763</v>
      </c>
      <c r="E22" s="9">
        <f t="shared" si="1"/>
        <v>0</v>
      </c>
    </row>
    <row r="23" spans="1:7" s="1" customFormat="1" ht="24.75" customHeight="1" x14ac:dyDescent="0.25">
      <c r="A23" s="7" t="s">
        <v>33</v>
      </c>
      <c r="B23" s="7" t="s">
        <v>69</v>
      </c>
      <c r="C23" s="8">
        <f>+C18+C22</f>
        <v>1026487529</v>
      </c>
      <c r="D23" s="8">
        <f>+D18+D22</f>
        <v>1026487529</v>
      </c>
      <c r="E23" s="8">
        <f t="shared" si="1"/>
        <v>0</v>
      </c>
    </row>
    <row r="24" spans="1:7" ht="24.75" customHeight="1" x14ac:dyDescent="0.25">
      <c r="A24" s="5">
        <v>1</v>
      </c>
      <c r="B24" s="5" t="s">
        <v>70</v>
      </c>
      <c r="C24" s="9">
        <v>0</v>
      </c>
      <c r="D24" s="9">
        <f>C24</f>
        <v>0</v>
      </c>
      <c r="E24" s="9">
        <f t="shared" si="1"/>
        <v>0</v>
      </c>
      <c r="G24" s="2" t="s">
        <v>84</v>
      </c>
    </row>
    <row r="25" spans="1:7" ht="24.75" customHeight="1" x14ac:dyDescent="0.25">
      <c r="A25" s="5">
        <v>2</v>
      </c>
      <c r="B25" s="5" t="s">
        <v>71</v>
      </c>
      <c r="C25" s="9">
        <v>619132766</v>
      </c>
      <c r="D25" s="9">
        <f>C25</f>
        <v>619132766</v>
      </c>
      <c r="E25" s="9">
        <f t="shared" ref="E25" si="6">+D25-C25</f>
        <v>0</v>
      </c>
      <c r="G25" s="2" t="s">
        <v>85</v>
      </c>
    </row>
    <row r="26" spans="1:7" ht="24.75" customHeight="1" x14ac:dyDescent="0.25">
      <c r="A26" s="5">
        <v>3</v>
      </c>
      <c r="B26" s="5" t="s">
        <v>72</v>
      </c>
      <c r="C26" s="9">
        <v>304521456</v>
      </c>
      <c r="D26" s="9">
        <f>C26</f>
        <v>304521456</v>
      </c>
      <c r="E26" s="9">
        <f t="shared" si="1"/>
        <v>0</v>
      </c>
      <c r="G26" s="2" t="s">
        <v>86</v>
      </c>
    </row>
  </sheetData>
  <mergeCells count="4">
    <mergeCell ref="A2:E2"/>
    <mergeCell ref="A3:E3"/>
    <mergeCell ref="A4:E4"/>
    <mergeCell ref="A5:E5"/>
  </mergeCells>
  <pageMargins left="0.52" right="0.38" top="0.59" bottom="0.35" header="0.54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8"/>
  <sheetViews>
    <sheetView workbookViewId="0">
      <selection activeCell="L24" sqref="L24"/>
    </sheetView>
  </sheetViews>
  <sheetFormatPr defaultRowHeight="15" x14ac:dyDescent="0.25"/>
  <cols>
    <col min="1" max="1" width="5.5703125" customWidth="1"/>
    <col min="2" max="2" width="5.7109375" customWidth="1"/>
    <col min="3" max="3" width="5.5703125" customWidth="1"/>
    <col min="4" max="4" width="5.28515625" customWidth="1"/>
    <col min="5" max="5" width="33.7109375" customWidth="1"/>
    <col min="6" max="6" width="13.140625" customWidth="1"/>
    <col min="7" max="7" width="14.85546875" customWidth="1"/>
    <col min="8" max="8" width="11" customWidth="1"/>
    <col min="9" max="9" width="14.7109375" customWidth="1"/>
    <col min="10" max="10" width="12.140625" customWidth="1"/>
    <col min="11" max="11" width="10.85546875" bestFit="1" customWidth="1"/>
    <col min="12" max="12" width="11.5703125" customWidth="1"/>
    <col min="13" max="13" width="13.42578125" customWidth="1"/>
  </cols>
  <sheetData>
    <row r="1" spans="1:14" ht="16.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6.5" x14ac:dyDescent="0.25">
      <c r="A2" s="49" t="s">
        <v>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6.5" x14ac:dyDescent="0.25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43" t="s">
        <v>91</v>
      </c>
      <c r="B4" s="43" t="s">
        <v>92</v>
      </c>
      <c r="C4" s="43" t="s">
        <v>93</v>
      </c>
      <c r="D4" s="43" t="s">
        <v>94</v>
      </c>
      <c r="E4" s="43" t="s">
        <v>95</v>
      </c>
      <c r="F4" s="43" t="s">
        <v>21</v>
      </c>
      <c r="G4" s="43"/>
      <c r="H4" s="43"/>
      <c r="I4" s="43" t="s">
        <v>96</v>
      </c>
      <c r="J4" s="43"/>
      <c r="K4" s="43"/>
      <c r="L4" s="43" t="s">
        <v>97</v>
      </c>
      <c r="M4" s="43"/>
      <c r="N4" s="43"/>
    </row>
    <row r="5" spans="1:14" ht="25.5" x14ac:dyDescent="0.25">
      <c r="A5" s="43"/>
      <c r="B5" s="43"/>
      <c r="C5" s="43"/>
      <c r="D5" s="43"/>
      <c r="E5" s="43"/>
      <c r="F5" s="24" t="s">
        <v>6</v>
      </c>
      <c r="G5" s="24" t="s">
        <v>7</v>
      </c>
      <c r="H5" s="24" t="s">
        <v>8</v>
      </c>
      <c r="I5" s="24" t="s">
        <v>6</v>
      </c>
      <c r="J5" s="24" t="s">
        <v>7</v>
      </c>
      <c r="K5" s="24" t="s">
        <v>8</v>
      </c>
      <c r="L5" s="24" t="s">
        <v>6</v>
      </c>
      <c r="M5" s="24" t="s">
        <v>7</v>
      </c>
      <c r="N5" s="24" t="s">
        <v>8</v>
      </c>
    </row>
    <row r="6" spans="1:14" x14ac:dyDescent="0.25">
      <c r="A6" s="24" t="s">
        <v>44</v>
      </c>
      <c r="B6" s="24" t="s">
        <v>45</v>
      </c>
      <c r="C6" s="24" t="s">
        <v>98</v>
      </c>
      <c r="D6" s="24" t="s">
        <v>99</v>
      </c>
      <c r="E6" s="24" t="s">
        <v>100</v>
      </c>
      <c r="F6" s="24">
        <v>1</v>
      </c>
      <c r="G6" s="24">
        <v>2</v>
      </c>
      <c r="H6" s="24" t="s">
        <v>46</v>
      </c>
      <c r="I6" s="24">
        <v>4</v>
      </c>
      <c r="J6" s="24">
        <v>5</v>
      </c>
      <c r="K6" s="24" t="s">
        <v>47</v>
      </c>
      <c r="L6" s="24">
        <v>7</v>
      </c>
      <c r="M6" s="24">
        <v>8</v>
      </c>
      <c r="N6" s="24" t="s">
        <v>48</v>
      </c>
    </row>
    <row r="7" spans="1:14" x14ac:dyDescent="0.25">
      <c r="A7" s="26" t="s">
        <v>101</v>
      </c>
      <c r="B7" s="26" t="s">
        <v>102</v>
      </c>
      <c r="C7" s="24"/>
      <c r="D7" s="24"/>
      <c r="E7" s="24" t="s">
        <v>21</v>
      </c>
      <c r="F7" s="27">
        <f t="shared" ref="F7:N7" si="0">+F8+F53</f>
        <v>4923171237</v>
      </c>
      <c r="G7" s="27">
        <f t="shared" si="0"/>
        <v>4809170637</v>
      </c>
      <c r="H7" s="27">
        <f t="shared" si="0"/>
        <v>0</v>
      </c>
      <c r="I7" s="27">
        <f t="shared" si="0"/>
        <v>4657020000</v>
      </c>
      <c r="J7" s="27">
        <f t="shared" si="0"/>
        <v>4657020000</v>
      </c>
      <c r="K7" s="27">
        <f t="shared" si="0"/>
        <v>0</v>
      </c>
      <c r="L7" s="27">
        <f t="shared" si="0"/>
        <v>266151237</v>
      </c>
      <c r="M7" s="27">
        <f t="shared" si="0"/>
        <v>266151237</v>
      </c>
      <c r="N7" s="27">
        <f t="shared" si="0"/>
        <v>0</v>
      </c>
    </row>
    <row r="8" spans="1:14" ht="30" customHeight="1" x14ac:dyDescent="0.25">
      <c r="A8" s="7"/>
      <c r="B8" s="7"/>
      <c r="C8" s="7"/>
      <c r="D8" s="7"/>
      <c r="E8" s="7" t="s">
        <v>103</v>
      </c>
      <c r="F8" s="8">
        <f>F9+F11+F13+F20+F26+F28+F32+F36+F40+F42+F49+F46+F38</f>
        <v>4384051237</v>
      </c>
      <c r="G8" s="8">
        <f t="shared" ref="G8:M8" si="1">G9+G11+G13+G20+G26+G28+G32+G36+G40+G42+G49+G46+G38</f>
        <v>4270050637</v>
      </c>
      <c r="H8" s="8">
        <f t="shared" si="1"/>
        <v>0</v>
      </c>
      <c r="I8" s="8">
        <f t="shared" si="1"/>
        <v>4117900000</v>
      </c>
      <c r="J8" s="8">
        <f t="shared" si="1"/>
        <v>4117900000</v>
      </c>
      <c r="K8" s="8">
        <f t="shared" si="1"/>
        <v>0</v>
      </c>
      <c r="L8" s="8">
        <f t="shared" si="1"/>
        <v>266151237</v>
      </c>
      <c r="M8" s="8">
        <f t="shared" si="1"/>
        <v>266151237</v>
      </c>
      <c r="N8" s="8">
        <f>N9+N11+N13+N20+N26+N28+N32+N36+N40+N42+N49</f>
        <v>0</v>
      </c>
    </row>
    <row r="9" spans="1:14" ht="30" customHeight="1" x14ac:dyDescent="0.25">
      <c r="A9" s="7"/>
      <c r="B9" s="7"/>
      <c r="C9" s="7">
        <v>6000</v>
      </c>
      <c r="D9" s="7"/>
      <c r="E9" s="7" t="s">
        <v>104</v>
      </c>
      <c r="F9" s="8">
        <f>+F10</f>
        <v>1707426964</v>
      </c>
      <c r="G9" s="8">
        <f t="shared" ref="G9:N9" si="2">+G10</f>
        <v>1707426964</v>
      </c>
      <c r="H9" s="8">
        <f t="shared" si="2"/>
        <v>0</v>
      </c>
      <c r="I9" s="8">
        <f t="shared" si="2"/>
        <v>1686784157</v>
      </c>
      <c r="J9" s="8">
        <f t="shared" si="2"/>
        <v>1686784157</v>
      </c>
      <c r="K9" s="8">
        <f t="shared" si="2"/>
        <v>0</v>
      </c>
      <c r="L9" s="8">
        <f t="shared" si="2"/>
        <v>20642807</v>
      </c>
      <c r="M9" s="8">
        <f t="shared" si="2"/>
        <v>20642807</v>
      </c>
      <c r="N9" s="8">
        <f t="shared" si="2"/>
        <v>0</v>
      </c>
    </row>
    <row r="10" spans="1:14" ht="30" customHeight="1" x14ac:dyDescent="0.25">
      <c r="A10" s="5"/>
      <c r="B10" s="5"/>
      <c r="C10" s="5"/>
      <c r="D10" s="5">
        <v>6001</v>
      </c>
      <c r="E10" s="5" t="s">
        <v>105</v>
      </c>
      <c r="F10" s="9">
        <f>+I10+L10</f>
        <v>1707426964</v>
      </c>
      <c r="G10" s="9">
        <f>+J10+M10</f>
        <v>1707426964</v>
      </c>
      <c r="H10" s="9">
        <f>+G10-F10</f>
        <v>0</v>
      </c>
      <c r="I10" s="9">
        <v>1686784157</v>
      </c>
      <c r="J10" s="9">
        <f>I10</f>
        <v>1686784157</v>
      </c>
      <c r="K10" s="9"/>
      <c r="L10" s="9">
        <v>20642807</v>
      </c>
      <c r="M10" s="9">
        <f>L10</f>
        <v>20642807</v>
      </c>
      <c r="N10" s="9">
        <f t="shared" ref="N10:N45" si="3">+M10-L10</f>
        <v>0</v>
      </c>
    </row>
    <row r="11" spans="1:14" ht="30" customHeight="1" x14ac:dyDescent="0.25">
      <c r="A11" s="7"/>
      <c r="B11" s="7"/>
      <c r="C11" s="7">
        <v>6050</v>
      </c>
      <c r="D11" s="7"/>
      <c r="E11" s="7" t="s">
        <v>106</v>
      </c>
      <c r="F11" s="8">
        <f t="shared" ref="F11:K26" si="4">+SUM(F12:F12)</f>
        <v>340133400</v>
      </c>
      <c r="G11" s="8">
        <f t="shared" si="4"/>
        <v>340133400</v>
      </c>
      <c r="H11" s="8">
        <f t="shared" si="4"/>
        <v>0</v>
      </c>
      <c r="I11" s="8">
        <f t="shared" si="4"/>
        <v>340133400</v>
      </c>
      <c r="J11" s="8">
        <f t="shared" si="4"/>
        <v>340133400</v>
      </c>
      <c r="K11" s="8">
        <f t="shared" si="4"/>
        <v>0</v>
      </c>
      <c r="L11" s="8"/>
      <c r="M11" s="8"/>
      <c r="N11" s="8"/>
    </row>
    <row r="12" spans="1:14" ht="30" customHeight="1" x14ac:dyDescent="0.25">
      <c r="A12" s="5"/>
      <c r="B12" s="5"/>
      <c r="C12" s="5"/>
      <c r="D12" s="5">
        <v>6099</v>
      </c>
      <c r="E12" s="5" t="s">
        <v>107</v>
      </c>
      <c r="F12" s="9">
        <f>I12+L12</f>
        <v>340133400</v>
      </c>
      <c r="G12" s="9">
        <f t="shared" ref="G12" si="5">+J12+M12</f>
        <v>340133400</v>
      </c>
      <c r="H12" s="9">
        <f t="shared" ref="H12:H52" si="6">+G12-F12</f>
        <v>0</v>
      </c>
      <c r="I12" s="9">
        <v>340133400</v>
      </c>
      <c r="J12" s="9">
        <f>I12</f>
        <v>340133400</v>
      </c>
      <c r="K12" s="8">
        <f t="shared" si="4"/>
        <v>0</v>
      </c>
      <c r="L12" s="9"/>
      <c r="M12" s="9"/>
      <c r="N12" s="9"/>
    </row>
    <row r="13" spans="1:14" ht="30" customHeight="1" x14ac:dyDescent="0.25">
      <c r="A13" s="7"/>
      <c r="B13" s="7"/>
      <c r="C13" s="7">
        <v>6100</v>
      </c>
      <c r="D13" s="7"/>
      <c r="E13" s="7" t="s">
        <v>108</v>
      </c>
      <c r="F13" s="8">
        <f>+SUM(F14:F19)</f>
        <v>755206262</v>
      </c>
      <c r="G13" s="8">
        <f>+SUM(G14:G19)</f>
        <v>755206262</v>
      </c>
      <c r="H13" s="8">
        <f t="shared" ref="H13" si="7">+SUM(H14:H18)</f>
        <v>0</v>
      </c>
      <c r="I13" s="8">
        <f>+SUM(I14:I19)</f>
        <v>755206262</v>
      </c>
      <c r="J13" s="8">
        <f>+SUM(J14:J19)</f>
        <v>755206262</v>
      </c>
      <c r="K13" s="8">
        <f t="shared" si="4"/>
        <v>0</v>
      </c>
      <c r="L13" s="8"/>
      <c r="M13" s="8"/>
      <c r="N13" s="8"/>
    </row>
    <row r="14" spans="1:14" ht="30" customHeight="1" x14ac:dyDescent="0.25">
      <c r="A14" s="5"/>
      <c r="B14" s="5"/>
      <c r="C14" s="5"/>
      <c r="D14" s="5">
        <v>6101</v>
      </c>
      <c r="E14" s="5" t="s">
        <v>109</v>
      </c>
      <c r="F14" s="9">
        <f t="shared" ref="F14:G18" si="8">+I14+L14</f>
        <v>14197848</v>
      </c>
      <c r="G14" s="9">
        <f t="shared" si="8"/>
        <v>14197848</v>
      </c>
      <c r="H14" s="9">
        <f t="shared" si="6"/>
        <v>0</v>
      </c>
      <c r="I14" s="9">
        <v>14197848</v>
      </c>
      <c r="J14" s="9">
        <f>I14</f>
        <v>14197848</v>
      </c>
      <c r="K14" s="8">
        <f t="shared" si="4"/>
        <v>0</v>
      </c>
      <c r="L14" s="9"/>
      <c r="M14" s="9"/>
      <c r="N14" s="9"/>
    </row>
    <row r="15" spans="1:14" ht="30" customHeight="1" x14ac:dyDescent="0.25">
      <c r="A15" s="5"/>
      <c r="B15" s="5"/>
      <c r="C15" s="5"/>
      <c r="D15" s="5">
        <v>6105</v>
      </c>
      <c r="E15" s="5" t="s">
        <v>150</v>
      </c>
      <c r="F15" s="9">
        <f t="shared" si="8"/>
        <v>10143281</v>
      </c>
      <c r="G15" s="9">
        <f t="shared" si="8"/>
        <v>10143281</v>
      </c>
      <c r="H15" s="9"/>
      <c r="I15" s="9">
        <v>10143281</v>
      </c>
      <c r="J15" s="9">
        <f t="shared" ref="J15:J19" si="9">I15</f>
        <v>10143281</v>
      </c>
      <c r="K15" s="8">
        <f t="shared" si="4"/>
        <v>0</v>
      </c>
      <c r="L15" s="9"/>
      <c r="M15" s="9"/>
      <c r="N15" s="9"/>
    </row>
    <row r="16" spans="1:14" ht="30" customHeight="1" x14ac:dyDescent="0.25">
      <c r="A16" s="5"/>
      <c r="B16" s="5"/>
      <c r="C16" s="5"/>
      <c r="D16" s="5">
        <v>6112</v>
      </c>
      <c r="E16" s="5" t="s">
        <v>110</v>
      </c>
      <c r="F16" s="9">
        <f t="shared" si="8"/>
        <v>462157772</v>
      </c>
      <c r="G16" s="9">
        <f t="shared" si="8"/>
        <v>462157772</v>
      </c>
      <c r="H16" s="9">
        <f t="shared" si="6"/>
        <v>0</v>
      </c>
      <c r="I16" s="9">
        <v>462157772</v>
      </c>
      <c r="J16" s="9">
        <f t="shared" si="9"/>
        <v>462157772</v>
      </c>
      <c r="K16" s="8">
        <f t="shared" si="4"/>
        <v>0</v>
      </c>
      <c r="L16" s="9"/>
      <c r="M16" s="9"/>
      <c r="N16" s="9"/>
    </row>
    <row r="17" spans="1:14" ht="30" customHeight="1" x14ac:dyDescent="0.25">
      <c r="A17" s="5"/>
      <c r="B17" s="5"/>
      <c r="C17" s="5"/>
      <c r="D17" s="5">
        <v>6113</v>
      </c>
      <c r="E17" s="5" t="s">
        <v>111</v>
      </c>
      <c r="F17" s="9">
        <f t="shared" si="8"/>
        <v>18327000</v>
      </c>
      <c r="G17" s="9">
        <f t="shared" si="8"/>
        <v>18327000</v>
      </c>
      <c r="H17" s="9">
        <f t="shared" si="6"/>
        <v>0</v>
      </c>
      <c r="I17" s="9">
        <v>18327000</v>
      </c>
      <c r="J17" s="9">
        <f t="shared" si="9"/>
        <v>18327000</v>
      </c>
      <c r="K17" s="8">
        <f t="shared" si="4"/>
        <v>0</v>
      </c>
      <c r="L17" s="9"/>
      <c r="M17" s="9"/>
      <c r="N17" s="9"/>
    </row>
    <row r="18" spans="1:14" ht="30" customHeight="1" x14ac:dyDescent="0.25">
      <c r="A18" s="5"/>
      <c r="B18" s="5"/>
      <c r="C18" s="5"/>
      <c r="D18" s="5">
        <v>6115</v>
      </c>
      <c r="E18" s="5" t="s">
        <v>112</v>
      </c>
      <c r="F18" s="9">
        <f t="shared" si="8"/>
        <v>234169161</v>
      </c>
      <c r="G18" s="9">
        <f t="shared" si="8"/>
        <v>234169161</v>
      </c>
      <c r="H18" s="9">
        <f t="shared" si="6"/>
        <v>0</v>
      </c>
      <c r="I18" s="9">
        <v>234169161</v>
      </c>
      <c r="J18" s="9">
        <f t="shared" si="9"/>
        <v>234169161</v>
      </c>
      <c r="K18" s="8">
        <f t="shared" si="4"/>
        <v>0</v>
      </c>
      <c r="L18" s="9"/>
      <c r="M18" s="9"/>
      <c r="N18" s="9"/>
    </row>
    <row r="19" spans="1:14" ht="30" customHeight="1" x14ac:dyDescent="0.25">
      <c r="A19" s="5"/>
      <c r="B19" s="5"/>
      <c r="C19" s="5"/>
      <c r="D19" s="5">
        <v>6149</v>
      </c>
      <c r="E19" s="5" t="s">
        <v>132</v>
      </c>
      <c r="F19" s="9">
        <f>I19</f>
        <v>16211200</v>
      </c>
      <c r="G19" s="9">
        <f>F19</f>
        <v>16211200</v>
      </c>
      <c r="H19" s="9">
        <f t="shared" si="6"/>
        <v>0</v>
      </c>
      <c r="I19" s="9">
        <v>16211200</v>
      </c>
      <c r="J19" s="9">
        <f t="shared" si="9"/>
        <v>16211200</v>
      </c>
      <c r="K19" s="8">
        <f t="shared" si="4"/>
        <v>0</v>
      </c>
      <c r="L19" s="9"/>
      <c r="M19" s="9"/>
      <c r="N19" s="9"/>
    </row>
    <row r="20" spans="1:14" ht="30" customHeight="1" x14ac:dyDescent="0.25">
      <c r="A20" s="7"/>
      <c r="B20" s="7"/>
      <c r="C20" s="7">
        <v>6300</v>
      </c>
      <c r="D20" s="7"/>
      <c r="E20" s="7" t="s">
        <v>113</v>
      </c>
      <c r="F20" s="8">
        <f>+SUM(F21:F25)</f>
        <v>569036193</v>
      </c>
      <c r="G20" s="8">
        <f t="shared" ref="G20:N20" si="10">+SUM(G21:G25)</f>
        <v>569036193</v>
      </c>
      <c r="H20" s="8">
        <f t="shared" si="10"/>
        <v>0</v>
      </c>
      <c r="I20" s="8">
        <f t="shared" si="10"/>
        <v>564734963</v>
      </c>
      <c r="J20" s="8">
        <f t="shared" si="10"/>
        <v>564734963</v>
      </c>
      <c r="K20" s="8">
        <f t="shared" si="4"/>
        <v>0</v>
      </c>
      <c r="L20" s="8">
        <f t="shared" si="10"/>
        <v>4301230</v>
      </c>
      <c r="M20" s="8">
        <f t="shared" si="10"/>
        <v>4301230</v>
      </c>
      <c r="N20" s="8">
        <f t="shared" si="10"/>
        <v>0</v>
      </c>
    </row>
    <row r="21" spans="1:14" ht="30" customHeight="1" x14ac:dyDescent="0.25">
      <c r="A21" s="5"/>
      <c r="B21" s="5"/>
      <c r="C21" s="5"/>
      <c r="D21" s="25">
        <v>6301</v>
      </c>
      <c r="E21" s="5" t="s">
        <v>114</v>
      </c>
      <c r="F21" s="9">
        <f t="shared" ref="F21:G25" si="11">+I21+L21</f>
        <v>388115548</v>
      </c>
      <c r="G21" s="9">
        <f t="shared" si="11"/>
        <v>388115548</v>
      </c>
      <c r="H21" s="9">
        <f t="shared" si="6"/>
        <v>0</v>
      </c>
      <c r="I21" s="9">
        <v>388115548</v>
      </c>
      <c r="J21" s="9">
        <f>I21</f>
        <v>388115548</v>
      </c>
      <c r="K21" s="8">
        <f t="shared" si="4"/>
        <v>0</v>
      </c>
      <c r="L21" s="9"/>
      <c r="M21" s="9"/>
      <c r="N21" s="9">
        <f t="shared" si="3"/>
        <v>0</v>
      </c>
    </row>
    <row r="22" spans="1:14" ht="30" customHeight="1" x14ac:dyDescent="0.25">
      <c r="A22" s="5"/>
      <c r="B22" s="5"/>
      <c r="C22" s="5"/>
      <c r="D22" s="25">
        <v>6302</v>
      </c>
      <c r="E22" s="5" t="s">
        <v>115</v>
      </c>
      <c r="F22" s="9">
        <f t="shared" si="11"/>
        <v>68490975</v>
      </c>
      <c r="G22" s="9">
        <f t="shared" si="11"/>
        <v>68490975</v>
      </c>
      <c r="H22" s="9">
        <f t="shared" si="6"/>
        <v>0</v>
      </c>
      <c r="I22" s="9">
        <v>68490975</v>
      </c>
      <c r="J22" s="9">
        <f t="shared" ref="J22:J25" si="12">I22</f>
        <v>68490975</v>
      </c>
      <c r="K22" s="8">
        <f t="shared" si="4"/>
        <v>0</v>
      </c>
      <c r="L22" s="9"/>
      <c r="M22" s="9"/>
      <c r="N22" s="9">
        <f t="shared" si="3"/>
        <v>0</v>
      </c>
    </row>
    <row r="23" spans="1:14" ht="30" customHeight="1" x14ac:dyDescent="0.25">
      <c r="A23" s="5"/>
      <c r="B23" s="5"/>
      <c r="C23" s="5"/>
      <c r="D23" s="25">
        <v>6303</v>
      </c>
      <c r="E23" s="5" t="s">
        <v>116</v>
      </c>
      <c r="F23" s="9">
        <f t="shared" si="11"/>
        <v>78184190</v>
      </c>
      <c r="G23" s="9">
        <f t="shared" si="11"/>
        <v>78184190</v>
      </c>
      <c r="H23" s="9">
        <f t="shared" si="6"/>
        <v>0</v>
      </c>
      <c r="I23" s="9">
        <v>73882960</v>
      </c>
      <c r="J23" s="9">
        <f t="shared" si="12"/>
        <v>73882960</v>
      </c>
      <c r="K23" s="8">
        <f t="shared" si="4"/>
        <v>0</v>
      </c>
      <c r="L23" s="9">
        <v>4301230</v>
      </c>
      <c r="M23" s="9">
        <f t="shared" ref="M23" si="13">L23</f>
        <v>4301230</v>
      </c>
      <c r="N23" s="9">
        <f t="shared" si="3"/>
        <v>0</v>
      </c>
    </row>
    <row r="24" spans="1:14" ht="30" customHeight="1" x14ac:dyDescent="0.25">
      <c r="A24" s="5"/>
      <c r="B24" s="5"/>
      <c r="C24" s="5"/>
      <c r="D24" s="25">
        <v>6304</v>
      </c>
      <c r="E24" s="5" t="s">
        <v>117</v>
      </c>
      <c r="F24" s="9">
        <f t="shared" si="11"/>
        <v>22830322</v>
      </c>
      <c r="G24" s="9">
        <f t="shared" si="11"/>
        <v>22830322</v>
      </c>
      <c r="H24" s="9">
        <f t="shared" si="6"/>
        <v>0</v>
      </c>
      <c r="I24" s="9">
        <v>22830322</v>
      </c>
      <c r="J24" s="9">
        <f t="shared" si="12"/>
        <v>22830322</v>
      </c>
      <c r="K24" s="8">
        <f t="shared" si="4"/>
        <v>0</v>
      </c>
      <c r="L24" s="9"/>
      <c r="M24" s="9"/>
      <c r="N24" s="9">
        <f t="shared" si="3"/>
        <v>0</v>
      </c>
    </row>
    <row r="25" spans="1:14" ht="30" customHeight="1" x14ac:dyDescent="0.25">
      <c r="A25" s="5"/>
      <c r="B25" s="5"/>
      <c r="C25" s="5"/>
      <c r="D25" s="25">
        <v>6349</v>
      </c>
      <c r="E25" s="5" t="s">
        <v>118</v>
      </c>
      <c r="F25" s="9">
        <f t="shared" si="11"/>
        <v>11415158</v>
      </c>
      <c r="G25" s="9">
        <f t="shared" si="11"/>
        <v>11415158</v>
      </c>
      <c r="H25" s="9">
        <f t="shared" si="6"/>
        <v>0</v>
      </c>
      <c r="I25" s="9">
        <v>11415158</v>
      </c>
      <c r="J25" s="9">
        <f t="shared" si="12"/>
        <v>11415158</v>
      </c>
      <c r="K25" s="8">
        <f t="shared" si="4"/>
        <v>0</v>
      </c>
      <c r="L25" s="9"/>
      <c r="M25" s="9"/>
      <c r="N25" s="9">
        <f t="shared" si="3"/>
        <v>0</v>
      </c>
    </row>
    <row r="26" spans="1:14" s="28" customFormat="1" ht="30" customHeight="1" x14ac:dyDescent="0.25">
      <c r="A26" s="7"/>
      <c r="B26" s="7"/>
      <c r="C26" s="7">
        <v>6500</v>
      </c>
      <c r="D26" s="41"/>
      <c r="E26" s="7" t="s">
        <v>155</v>
      </c>
      <c r="F26" s="8">
        <f>F27</f>
        <v>8890910</v>
      </c>
      <c r="G26" s="8">
        <f>G27</f>
        <v>8890910</v>
      </c>
      <c r="H26" s="8">
        <v>0</v>
      </c>
      <c r="I26" s="8">
        <f>I27</f>
        <v>8890910</v>
      </c>
      <c r="J26" s="8">
        <f>J27</f>
        <v>8890910</v>
      </c>
      <c r="K26" s="8">
        <f t="shared" si="4"/>
        <v>0</v>
      </c>
      <c r="L26" s="8"/>
      <c r="M26" s="8"/>
      <c r="N26" s="8"/>
    </row>
    <row r="27" spans="1:14" ht="30" customHeight="1" x14ac:dyDescent="0.25">
      <c r="A27" s="5"/>
      <c r="B27" s="5"/>
      <c r="C27" s="5"/>
      <c r="D27" s="25">
        <v>6504</v>
      </c>
      <c r="E27" s="5" t="s">
        <v>156</v>
      </c>
      <c r="F27" s="9">
        <f>I27+L27</f>
        <v>8890910</v>
      </c>
      <c r="G27" s="9">
        <f>J27+M27</f>
        <v>8890910</v>
      </c>
      <c r="H27" s="9"/>
      <c r="I27" s="9">
        <v>8890910</v>
      </c>
      <c r="J27" s="9">
        <f>I27</f>
        <v>8890910</v>
      </c>
      <c r="K27" s="8">
        <f t="shared" ref="K27:K57" si="14">+SUM(K28:K28)</f>
        <v>0</v>
      </c>
      <c r="L27" s="9"/>
      <c r="M27" s="9"/>
      <c r="N27" s="9"/>
    </row>
    <row r="28" spans="1:14" s="28" customFormat="1" ht="30" customHeight="1" x14ac:dyDescent="0.25">
      <c r="A28" s="7"/>
      <c r="B28" s="7"/>
      <c r="C28" s="7">
        <v>6550</v>
      </c>
      <c r="D28" s="41"/>
      <c r="E28" s="7" t="s">
        <v>157</v>
      </c>
      <c r="F28" s="8">
        <f>SUM(F29:F31)</f>
        <v>53316800</v>
      </c>
      <c r="G28" s="8">
        <f>SUM(G29:G31)</f>
        <v>53316800</v>
      </c>
      <c r="H28" s="8">
        <v>0</v>
      </c>
      <c r="I28" s="8">
        <f>SUM(I29:I31)</f>
        <v>53316800</v>
      </c>
      <c r="J28" s="8">
        <f>SUM(J29:J31)</f>
        <v>53316800</v>
      </c>
      <c r="K28" s="8">
        <f t="shared" si="14"/>
        <v>0</v>
      </c>
      <c r="L28" s="8"/>
      <c r="M28" s="8"/>
      <c r="N28" s="8"/>
    </row>
    <row r="29" spans="1:14" ht="30" customHeight="1" x14ac:dyDescent="0.25">
      <c r="A29" s="5"/>
      <c r="B29" s="5"/>
      <c r="C29" s="5"/>
      <c r="D29" s="25">
        <v>6552</v>
      </c>
      <c r="E29" s="5" t="s">
        <v>158</v>
      </c>
      <c r="F29" s="9">
        <f>I29+L29</f>
        <v>22976800</v>
      </c>
      <c r="G29" s="9">
        <f>J29+M29</f>
        <v>22976800</v>
      </c>
      <c r="H29" s="9">
        <v>0</v>
      </c>
      <c r="I29" s="9">
        <v>22976800</v>
      </c>
      <c r="J29" s="9">
        <f>I29</f>
        <v>22976800</v>
      </c>
      <c r="K29" s="8">
        <f t="shared" si="14"/>
        <v>0</v>
      </c>
      <c r="L29" s="9"/>
      <c r="M29" s="9"/>
      <c r="N29" s="9"/>
    </row>
    <row r="30" spans="1:14" ht="30" customHeight="1" x14ac:dyDescent="0.25">
      <c r="A30" s="5"/>
      <c r="B30" s="5"/>
      <c r="C30" s="5"/>
      <c r="D30" s="25">
        <v>6553</v>
      </c>
      <c r="E30" s="5" t="s">
        <v>159</v>
      </c>
      <c r="F30" s="9">
        <f t="shared" ref="F30:F31" si="15">I30+L30</f>
        <v>8200000</v>
      </c>
      <c r="G30" s="9">
        <f t="shared" ref="G30:G31" si="16">J30+M30</f>
        <v>8200000</v>
      </c>
      <c r="H30" s="9">
        <v>0</v>
      </c>
      <c r="I30" s="9">
        <v>8200000</v>
      </c>
      <c r="J30" s="9">
        <f t="shared" ref="J30:J31" si="17">I30</f>
        <v>8200000</v>
      </c>
      <c r="K30" s="8">
        <f t="shared" si="14"/>
        <v>0</v>
      </c>
      <c r="L30" s="9"/>
      <c r="M30" s="9"/>
      <c r="N30" s="9"/>
    </row>
    <row r="31" spans="1:14" ht="30" customHeight="1" x14ac:dyDescent="0.25">
      <c r="A31" s="5"/>
      <c r="B31" s="5"/>
      <c r="C31" s="5"/>
      <c r="D31" s="25">
        <v>6599</v>
      </c>
      <c r="E31" s="5" t="s">
        <v>160</v>
      </c>
      <c r="F31" s="9">
        <f t="shared" si="15"/>
        <v>22140000</v>
      </c>
      <c r="G31" s="9">
        <f t="shared" si="16"/>
        <v>22140000</v>
      </c>
      <c r="H31" s="9">
        <v>0</v>
      </c>
      <c r="I31" s="9">
        <v>22140000</v>
      </c>
      <c r="J31" s="9">
        <f t="shared" si="17"/>
        <v>22140000</v>
      </c>
      <c r="K31" s="8">
        <f t="shared" si="14"/>
        <v>0</v>
      </c>
      <c r="L31" s="9"/>
      <c r="M31" s="9"/>
      <c r="N31" s="9"/>
    </row>
    <row r="32" spans="1:14" ht="30" customHeight="1" x14ac:dyDescent="0.25">
      <c r="A32" s="7"/>
      <c r="B32" s="7"/>
      <c r="C32" s="7">
        <v>6600</v>
      </c>
      <c r="D32" s="7"/>
      <c r="E32" s="7" t="s">
        <v>119</v>
      </c>
      <c r="F32" s="8">
        <f t="shared" ref="F32:N32" si="18">+SUM(F33:F35)</f>
        <v>34944342</v>
      </c>
      <c r="G32" s="8">
        <f t="shared" si="18"/>
        <v>34944342</v>
      </c>
      <c r="H32" s="8">
        <f t="shared" si="18"/>
        <v>0</v>
      </c>
      <c r="I32" s="8">
        <f t="shared" si="18"/>
        <v>34944342</v>
      </c>
      <c r="J32" s="8">
        <f t="shared" si="18"/>
        <v>34944342</v>
      </c>
      <c r="K32" s="8">
        <f t="shared" si="14"/>
        <v>0</v>
      </c>
      <c r="L32" s="8">
        <f t="shared" si="18"/>
        <v>0</v>
      </c>
      <c r="M32" s="8">
        <f t="shared" si="18"/>
        <v>0</v>
      </c>
      <c r="N32" s="8">
        <f t="shared" si="18"/>
        <v>0</v>
      </c>
    </row>
    <row r="33" spans="1:14" ht="30" customHeight="1" x14ac:dyDescent="0.25">
      <c r="A33" s="5"/>
      <c r="B33" s="5"/>
      <c r="C33" s="5"/>
      <c r="D33" s="5">
        <v>6601</v>
      </c>
      <c r="E33" s="5" t="s">
        <v>120</v>
      </c>
      <c r="F33" s="9">
        <f t="shared" ref="F33:G35" si="19">+I33+L33</f>
        <v>3301743</v>
      </c>
      <c r="G33" s="9">
        <f t="shared" si="19"/>
        <v>3301743</v>
      </c>
      <c r="H33" s="9">
        <f t="shared" si="6"/>
        <v>0</v>
      </c>
      <c r="I33" s="9">
        <v>3301743</v>
      </c>
      <c r="J33" s="9">
        <f>I33</f>
        <v>3301743</v>
      </c>
      <c r="K33" s="8">
        <f t="shared" si="14"/>
        <v>0</v>
      </c>
      <c r="L33" s="9"/>
      <c r="M33" s="9"/>
      <c r="N33" s="9">
        <f t="shared" si="3"/>
        <v>0</v>
      </c>
    </row>
    <row r="34" spans="1:14" ht="40.5" customHeight="1" x14ac:dyDescent="0.25">
      <c r="A34" s="5"/>
      <c r="B34" s="5"/>
      <c r="C34" s="5"/>
      <c r="D34" s="5">
        <v>6605</v>
      </c>
      <c r="E34" s="5" t="s">
        <v>121</v>
      </c>
      <c r="F34" s="9">
        <f t="shared" si="19"/>
        <v>12440999</v>
      </c>
      <c r="G34" s="9">
        <f t="shared" si="19"/>
        <v>12440999</v>
      </c>
      <c r="H34" s="9">
        <f t="shared" si="6"/>
        <v>0</v>
      </c>
      <c r="I34" s="9">
        <v>12440999</v>
      </c>
      <c r="J34" s="9">
        <f t="shared" ref="J34:J35" si="20">I34</f>
        <v>12440999</v>
      </c>
      <c r="K34" s="8">
        <f t="shared" si="14"/>
        <v>0</v>
      </c>
      <c r="L34" s="9"/>
      <c r="M34" s="9"/>
      <c r="N34" s="9">
        <f t="shared" si="3"/>
        <v>0</v>
      </c>
    </row>
    <row r="35" spans="1:14" ht="30" customHeight="1" x14ac:dyDescent="0.25">
      <c r="A35" s="5"/>
      <c r="B35" s="5"/>
      <c r="C35" s="5"/>
      <c r="D35" s="5">
        <v>6649</v>
      </c>
      <c r="E35" s="5" t="s">
        <v>122</v>
      </c>
      <c r="F35" s="9">
        <f t="shared" si="19"/>
        <v>19201600</v>
      </c>
      <c r="G35" s="9">
        <f t="shared" si="19"/>
        <v>19201600</v>
      </c>
      <c r="H35" s="9">
        <f t="shared" si="6"/>
        <v>0</v>
      </c>
      <c r="I35" s="9">
        <v>19201600</v>
      </c>
      <c r="J35" s="9">
        <f t="shared" si="20"/>
        <v>19201600</v>
      </c>
      <c r="K35" s="8">
        <f t="shared" si="14"/>
        <v>0</v>
      </c>
      <c r="L35" s="9"/>
      <c r="M35" s="9"/>
      <c r="N35" s="9"/>
    </row>
    <row r="36" spans="1:14" s="28" customFormat="1" ht="30" customHeight="1" x14ac:dyDescent="0.25">
      <c r="A36" s="7"/>
      <c r="B36" s="7"/>
      <c r="C36" s="7">
        <v>6700</v>
      </c>
      <c r="D36" s="7"/>
      <c r="E36" s="7" t="s">
        <v>151</v>
      </c>
      <c r="F36" s="8">
        <f>I36</f>
        <v>7200000</v>
      </c>
      <c r="G36" s="8">
        <f>F36</f>
        <v>7200000</v>
      </c>
      <c r="H36" s="8">
        <f t="shared" si="6"/>
        <v>0</v>
      </c>
      <c r="I36" s="8">
        <f>I37</f>
        <v>7200000</v>
      </c>
      <c r="J36" s="8">
        <f>J37</f>
        <v>7200000</v>
      </c>
      <c r="K36" s="8">
        <f t="shared" si="14"/>
        <v>0</v>
      </c>
      <c r="L36" s="8"/>
      <c r="M36" s="8"/>
      <c r="N36" s="8"/>
    </row>
    <row r="37" spans="1:14" ht="30" customHeight="1" x14ac:dyDescent="0.25">
      <c r="A37" s="5"/>
      <c r="B37" s="5"/>
      <c r="C37" s="5"/>
      <c r="D37" s="5">
        <v>6704</v>
      </c>
      <c r="E37" s="5" t="s">
        <v>152</v>
      </c>
      <c r="F37" s="9">
        <f>I37</f>
        <v>7200000</v>
      </c>
      <c r="G37" s="9">
        <f>F37</f>
        <v>7200000</v>
      </c>
      <c r="H37" s="9"/>
      <c r="I37" s="9">
        <v>7200000</v>
      </c>
      <c r="J37" s="9">
        <f>I37</f>
        <v>7200000</v>
      </c>
      <c r="K37" s="8">
        <f t="shared" si="14"/>
        <v>0</v>
      </c>
      <c r="L37" s="9"/>
      <c r="M37" s="9"/>
      <c r="N37" s="9"/>
    </row>
    <row r="38" spans="1:14" s="28" customFormat="1" ht="30" customHeight="1" x14ac:dyDescent="0.25">
      <c r="A38" s="7"/>
      <c r="B38" s="7"/>
      <c r="C38" s="7">
        <v>6750</v>
      </c>
      <c r="D38" s="7"/>
      <c r="E38" s="7" t="s">
        <v>123</v>
      </c>
      <c r="F38" s="8">
        <f>L38</f>
        <v>114000600</v>
      </c>
      <c r="G38" s="8"/>
      <c r="H38" s="8"/>
      <c r="I38" s="8"/>
      <c r="J38" s="8"/>
      <c r="K38" s="8">
        <f t="shared" si="14"/>
        <v>0</v>
      </c>
      <c r="L38" s="8">
        <f>L39</f>
        <v>114000600</v>
      </c>
      <c r="M38" s="8">
        <f>M39</f>
        <v>114000600</v>
      </c>
      <c r="N38" s="8"/>
    </row>
    <row r="39" spans="1:14" ht="30" customHeight="1" x14ac:dyDescent="0.25">
      <c r="A39" s="5"/>
      <c r="B39" s="5"/>
      <c r="C39" s="5"/>
      <c r="D39" s="5">
        <v>6757</v>
      </c>
      <c r="E39" s="5" t="s">
        <v>124</v>
      </c>
      <c r="F39" s="9">
        <f>L39</f>
        <v>114000600</v>
      </c>
      <c r="G39" s="9"/>
      <c r="H39" s="9"/>
      <c r="I39" s="9"/>
      <c r="J39" s="9"/>
      <c r="K39" s="8">
        <f t="shared" si="14"/>
        <v>0</v>
      </c>
      <c r="L39" s="9">
        <v>114000600</v>
      </c>
      <c r="M39" s="9">
        <f>L39</f>
        <v>114000600</v>
      </c>
      <c r="N39" s="9"/>
    </row>
    <row r="40" spans="1:14" ht="30" customHeight="1" x14ac:dyDescent="0.25">
      <c r="A40" s="7"/>
      <c r="B40" s="7"/>
      <c r="C40" s="7">
        <v>6900</v>
      </c>
      <c r="D40" s="7"/>
      <c r="E40" s="7" t="s">
        <v>161</v>
      </c>
      <c r="F40" s="8">
        <f t="shared" ref="F40:N40" si="21">+SUM(F41:F41)</f>
        <v>24540000</v>
      </c>
      <c r="G40" s="8">
        <f t="shared" si="21"/>
        <v>24540000</v>
      </c>
      <c r="H40" s="8">
        <f t="shared" si="21"/>
        <v>0</v>
      </c>
      <c r="I40" s="8">
        <f t="shared" si="21"/>
        <v>24540000</v>
      </c>
      <c r="J40" s="8">
        <f t="shared" si="21"/>
        <v>24540000</v>
      </c>
      <c r="K40" s="8">
        <f t="shared" si="14"/>
        <v>0</v>
      </c>
      <c r="L40" s="8">
        <f t="shared" si="21"/>
        <v>0</v>
      </c>
      <c r="M40" s="8">
        <f t="shared" si="21"/>
        <v>0</v>
      </c>
      <c r="N40" s="8">
        <f t="shared" si="21"/>
        <v>0</v>
      </c>
    </row>
    <row r="41" spans="1:14" ht="30" customHeight="1" x14ac:dyDescent="0.25">
      <c r="A41" s="5"/>
      <c r="B41" s="5"/>
      <c r="C41" s="5"/>
      <c r="D41" s="5">
        <v>6912</v>
      </c>
      <c r="E41" s="5" t="s">
        <v>162</v>
      </c>
      <c r="F41" s="9">
        <f t="shared" ref="F41:G41" si="22">+I41+L41</f>
        <v>24540000</v>
      </c>
      <c r="G41" s="9">
        <f t="shared" si="22"/>
        <v>24540000</v>
      </c>
      <c r="H41" s="9">
        <f t="shared" si="6"/>
        <v>0</v>
      </c>
      <c r="I41" s="9">
        <v>24540000</v>
      </c>
      <c r="J41" s="9">
        <f>I41</f>
        <v>24540000</v>
      </c>
      <c r="K41" s="8">
        <f t="shared" si="14"/>
        <v>0</v>
      </c>
      <c r="L41" s="9"/>
      <c r="M41" s="9">
        <f>L41</f>
        <v>0</v>
      </c>
      <c r="N41" s="9">
        <f t="shared" si="3"/>
        <v>0</v>
      </c>
    </row>
    <row r="42" spans="1:14" ht="30" customHeight="1" x14ac:dyDescent="0.25">
      <c r="A42" s="7"/>
      <c r="B42" s="7"/>
      <c r="C42" s="7">
        <v>7000</v>
      </c>
      <c r="D42" s="7"/>
      <c r="E42" s="7" t="s">
        <v>125</v>
      </c>
      <c r="F42" s="8">
        <f t="shared" ref="F42:N42" si="23">SUM(F43:F45)</f>
        <v>23016400</v>
      </c>
      <c r="G42" s="8">
        <f t="shared" si="23"/>
        <v>23016400</v>
      </c>
      <c r="H42" s="8">
        <f t="shared" si="23"/>
        <v>0</v>
      </c>
      <c r="I42" s="8">
        <f t="shared" si="23"/>
        <v>23016400</v>
      </c>
      <c r="J42" s="8">
        <f t="shared" si="23"/>
        <v>23016400</v>
      </c>
      <c r="K42" s="8">
        <f t="shared" si="14"/>
        <v>0</v>
      </c>
      <c r="L42" s="8">
        <f t="shared" si="23"/>
        <v>0</v>
      </c>
      <c r="M42" s="8">
        <f t="shared" si="23"/>
        <v>0</v>
      </c>
      <c r="N42" s="8">
        <f t="shared" si="23"/>
        <v>0</v>
      </c>
    </row>
    <row r="43" spans="1:14" ht="30" customHeight="1" x14ac:dyDescent="0.25">
      <c r="A43" s="5"/>
      <c r="B43" s="5"/>
      <c r="C43" s="5"/>
      <c r="D43" s="5">
        <v>7004</v>
      </c>
      <c r="E43" s="5" t="s">
        <v>133</v>
      </c>
      <c r="F43" s="9">
        <f>I43</f>
        <v>3992000</v>
      </c>
      <c r="G43" s="9">
        <f>J43</f>
        <v>3992000</v>
      </c>
      <c r="H43" s="8">
        <f t="shared" ref="H43" si="24">SUM(H44:H46)</f>
        <v>0</v>
      </c>
      <c r="I43" s="9">
        <v>3992000</v>
      </c>
      <c r="J43" s="9">
        <f>I43</f>
        <v>3992000</v>
      </c>
      <c r="K43" s="8">
        <f t="shared" si="14"/>
        <v>0</v>
      </c>
      <c r="L43" s="9"/>
      <c r="M43" s="9"/>
      <c r="N43" s="9"/>
    </row>
    <row r="44" spans="1:14" ht="30" customHeight="1" x14ac:dyDescent="0.25">
      <c r="A44" s="5"/>
      <c r="B44" s="5"/>
      <c r="C44" s="5"/>
      <c r="D44" s="5">
        <v>7012</v>
      </c>
      <c r="E44" s="5" t="s">
        <v>153</v>
      </c>
      <c r="F44" s="9">
        <f>I44+L44</f>
        <v>2578000</v>
      </c>
      <c r="G44" s="9">
        <f>J44+M44</f>
        <v>2578000</v>
      </c>
      <c r="H44" s="8">
        <f t="shared" ref="H44" si="25">SUM(H45:H47)</f>
        <v>0</v>
      </c>
      <c r="I44" s="9">
        <v>2578000</v>
      </c>
      <c r="J44" s="9">
        <f t="shared" ref="J44:J45" si="26">I44</f>
        <v>2578000</v>
      </c>
      <c r="K44" s="8">
        <f t="shared" si="14"/>
        <v>0</v>
      </c>
      <c r="L44" s="9"/>
      <c r="M44" s="9"/>
      <c r="N44" s="9"/>
    </row>
    <row r="45" spans="1:14" ht="30" customHeight="1" x14ac:dyDescent="0.25">
      <c r="A45" s="5"/>
      <c r="B45" s="5"/>
      <c r="C45" s="5"/>
      <c r="D45" s="5">
        <v>7049</v>
      </c>
      <c r="E45" s="5" t="s">
        <v>126</v>
      </c>
      <c r="F45" s="9">
        <f>+I45+L45</f>
        <v>16446400</v>
      </c>
      <c r="G45" s="9">
        <f>+J45+M45</f>
        <v>16446400</v>
      </c>
      <c r="H45" s="8">
        <f t="shared" ref="H45" si="27">SUM(H46:H48)</f>
        <v>0</v>
      </c>
      <c r="I45" s="9">
        <v>16446400</v>
      </c>
      <c r="J45" s="9">
        <f t="shared" si="26"/>
        <v>16446400</v>
      </c>
      <c r="K45" s="8">
        <f t="shared" si="14"/>
        <v>0</v>
      </c>
      <c r="L45" s="9"/>
      <c r="M45" s="9"/>
      <c r="N45" s="9">
        <f t="shared" si="3"/>
        <v>0</v>
      </c>
    </row>
    <row r="46" spans="1:14" s="28" customFormat="1" ht="30" customHeight="1" x14ac:dyDescent="0.25">
      <c r="A46" s="7"/>
      <c r="B46" s="7"/>
      <c r="C46" s="7">
        <v>7750</v>
      </c>
      <c r="D46" s="7"/>
      <c r="E46" s="7" t="s">
        <v>126</v>
      </c>
      <c r="F46" s="8">
        <f>F47+F48</f>
        <v>127206600</v>
      </c>
      <c r="G46" s="8">
        <f t="shared" ref="G46:H48" si="28">G47+G48</f>
        <v>127206600</v>
      </c>
      <c r="H46" s="8">
        <f t="shared" si="28"/>
        <v>0</v>
      </c>
      <c r="I46" s="8"/>
      <c r="J46" s="8"/>
      <c r="K46" s="8">
        <f t="shared" si="14"/>
        <v>0</v>
      </c>
      <c r="L46" s="8">
        <f>SUM(L47:L48)</f>
        <v>127206600</v>
      </c>
      <c r="M46" s="8">
        <f>SUM(M47:M48)</f>
        <v>127206600</v>
      </c>
      <c r="N46" s="8"/>
    </row>
    <row r="47" spans="1:14" ht="30" customHeight="1" x14ac:dyDescent="0.25">
      <c r="A47" s="5"/>
      <c r="B47" s="5"/>
      <c r="C47" s="5"/>
      <c r="D47" s="5">
        <v>7756</v>
      </c>
      <c r="E47" s="5" t="s">
        <v>163</v>
      </c>
      <c r="F47" s="9">
        <f>L47</f>
        <v>13206000</v>
      </c>
      <c r="G47" s="9">
        <f>F47</f>
        <v>13206000</v>
      </c>
      <c r="H47" s="8">
        <f t="shared" si="28"/>
        <v>0</v>
      </c>
      <c r="I47" s="9"/>
      <c r="J47" s="9"/>
      <c r="K47" s="8">
        <f t="shared" si="14"/>
        <v>0</v>
      </c>
      <c r="L47" s="9">
        <v>13206000</v>
      </c>
      <c r="M47" s="9">
        <f>L47</f>
        <v>13206000</v>
      </c>
      <c r="N47" s="9"/>
    </row>
    <row r="48" spans="1:14" ht="30" customHeight="1" x14ac:dyDescent="0.25">
      <c r="A48" s="5"/>
      <c r="B48" s="5"/>
      <c r="C48" s="5"/>
      <c r="D48" s="5">
        <v>7799</v>
      </c>
      <c r="E48" s="5" t="s">
        <v>164</v>
      </c>
      <c r="F48" s="9">
        <f>L48</f>
        <v>114000600</v>
      </c>
      <c r="G48" s="9">
        <f>F48</f>
        <v>114000600</v>
      </c>
      <c r="H48" s="8">
        <f t="shared" si="28"/>
        <v>0</v>
      </c>
      <c r="I48" s="9"/>
      <c r="J48" s="9"/>
      <c r="K48" s="8">
        <f t="shared" si="14"/>
        <v>0</v>
      </c>
      <c r="L48" s="9">
        <v>114000600</v>
      </c>
      <c r="M48" s="9">
        <f>L48</f>
        <v>114000600</v>
      </c>
      <c r="N48" s="9"/>
    </row>
    <row r="49" spans="1:14" ht="38.25" customHeight="1" x14ac:dyDescent="0.25">
      <c r="A49" s="7"/>
      <c r="B49" s="7"/>
      <c r="C49" s="7">
        <v>7950</v>
      </c>
      <c r="D49" s="7"/>
      <c r="E49" s="7" t="s">
        <v>127</v>
      </c>
      <c r="F49" s="8">
        <f>+SUM(F50:F52)</f>
        <v>619132766</v>
      </c>
      <c r="G49" s="8">
        <f>+SUM(G50:G52)</f>
        <v>619132766</v>
      </c>
      <c r="H49" s="8">
        <f>+SUM(H50:H52)</f>
        <v>0</v>
      </c>
      <c r="I49" s="8">
        <f>+SUM(I50:I52)</f>
        <v>619132766</v>
      </c>
      <c r="J49" s="8">
        <f>+SUM(J50:J52)</f>
        <v>619132766</v>
      </c>
      <c r="K49" s="8">
        <f t="shared" si="14"/>
        <v>0</v>
      </c>
      <c r="L49" s="8"/>
      <c r="M49" s="8"/>
      <c r="N49" s="8"/>
    </row>
    <row r="50" spans="1:14" ht="30" customHeight="1" x14ac:dyDescent="0.25">
      <c r="A50" s="5"/>
      <c r="B50" s="5"/>
      <c r="C50" s="5"/>
      <c r="D50" s="5">
        <v>7951</v>
      </c>
      <c r="E50" s="5" t="s">
        <v>128</v>
      </c>
      <c r="F50" s="9">
        <f t="shared" ref="F50:F52" si="29">+I50+L50</f>
        <v>239132766</v>
      </c>
      <c r="G50" s="9">
        <f>F50</f>
        <v>239132766</v>
      </c>
      <c r="H50" s="9">
        <f t="shared" si="6"/>
        <v>0</v>
      </c>
      <c r="I50" s="9">
        <v>239132766</v>
      </c>
      <c r="J50" s="9">
        <f>I50</f>
        <v>239132766</v>
      </c>
      <c r="K50" s="8">
        <f t="shared" si="14"/>
        <v>0</v>
      </c>
      <c r="L50" s="9"/>
      <c r="M50" s="9"/>
      <c r="N50" s="9"/>
    </row>
    <row r="51" spans="1:14" ht="30" customHeight="1" x14ac:dyDescent="0.25">
      <c r="A51" s="5"/>
      <c r="B51" s="5"/>
      <c r="C51" s="5"/>
      <c r="D51" s="5">
        <v>7952</v>
      </c>
      <c r="E51" s="5" t="s">
        <v>129</v>
      </c>
      <c r="F51" s="9">
        <f t="shared" si="29"/>
        <v>250000000</v>
      </c>
      <c r="G51" s="9">
        <f>F51</f>
        <v>250000000</v>
      </c>
      <c r="H51" s="9">
        <f t="shared" si="6"/>
        <v>0</v>
      </c>
      <c r="I51" s="9">
        <v>250000000</v>
      </c>
      <c r="J51" s="9">
        <f>I51</f>
        <v>250000000</v>
      </c>
      <c r="K51" s="8">
        <f t="shared" si="14"/>
        <v>0</v>
      </c>
      <c r="L51" s="9"/>
      <c r="M51" s="9"/>
      <c r="N51" s="9"/>
    </row>
    <row r="52" spans="1:14" ht="30" customHeight="1" x14ac:dyDescent="0.25">
      <c r="A52" s="5"/>
      <c r="B52" s="5"/>
      <c r="C52" s="5"/>
      <c r="D52" s="5">
        <v>7954</v>
      </c>
      <c r="E52" s="5" t="s">
        <v>130</v>
      </c>
      <c r="F52" s="9">
        <f t="shared" si="29"/>
        <v>130000000</v>
      </c>
      <c r="G52" s="9">
        <f>F52</f>
        <v>130000000</v>
      </c>
      <c r="H52" s="9">
        <f t="shared" si="6"/>
        <v>0</v>
      </c>
      <c r="I52" s="9">
        <v>130000000</v>
      </c>
      <c r="J52" s="9">
        <f>I52</f>
        <v>130000000</v>
      </c>
      <c r="K52" s="8">
        <f t="shared" si="14"/>
        <v>0</v>
      </c>
      <c r="L52" s="9"/>
      <c r="M52" s="9"/>
      <c r="N52" s="9"/>
    </row>
    <row r="53" spans="1:14" ht="30" customHeight="1" x14ac:dyDescent="0.25">
      <c r="A53" s="7"/>
      <c r="B53" s="7"/>
      <c r="C53" s="7"/>
      <c r="D53" s="7"/>
      <c r="E53" s="7" t="s">
        <v>131</v>
      </c>
      <c r="F53" s="8">
        <f>F54+F56</f>
        <v>539120000</v>
      </c>
      <c r="G53" s="8">
        <f t="shared" ref="G53:J53" si="30">G54+G56</f>
        <v>539120000</v>
      </c>
      <c r="H53" s="8">
        <f t="shared" si="30"/>
        <v>0</v>
      </c>
      <c r="I53" s="8">
        <f t="shared" si="30"/>
        <v>539120000</v>
      </c>
      <c r="J53" s="8">
        <f t="shared" si="30"/>
        <v>539120000</v>
      </c>
      <c r="K53" s="8">
        <f t="shared" si="14"/>
        <v>0</v>
      </c>
      <c r="L53" s="8"/>
      <c r="M53" s="8"/>
      <c r="N53" s="8"/>
    </row>
    <row r="54" spans="1:14" s="28" customFormat="1" ht="30" customHeight="1" x14ac:dyDescent="0.25">
      <c r="A54" s="7"/>
      <c r="B54" s="7"/>
      <c r="C54" s="7">
        <v>6550</v>
      </c>
      <c r="D54" s="7"/>
      <c r="E54" s="7" t="s">
        <v>157</v>
      </c>
      <c r="F54" s="8">
        <f>F55</f>
        <v>527500000</v>
      </c>
      <c r="G54" s="8">
        <f t="shared" ref="G54:J56" si="31">G55</f>
        <v>527500000</v>
      </c>
      <c r="H54" s="8">
        <f t="shared" si="31"/>
        <v>0</v>
      </c>
      <c r="I54" s="8">
        <f t="shared" si="31"/>
        <v>527500000</v>
      </c>
      <c r="J54" s="8">
        <f t="shared" si="31"/>
        <v>527500000</v>
      </c>
      <c r="K54" s="8">
        <f t="shared" si="14"/>
        <v>0</v>
      </c>
      <c r="L54" s="8"/>
      <c r="M54" s="8"/>
      <c r="N54" s="8"/>
    </row>
    <row r="55" spans="1:14" s="42" customFormat="1" ht="30" customHeight="1" x14ac:dyDescent="0.25">
      <c r="A55" s="5"/>
      <c r="B55" s="5"/>
      <c r="C55" s="5"/>
      <c r="D55" s="5">
        <v>6552</v>
      </c>
      <c r="E55" s="5" t="s">
        <v>158</v>
      </c>
      <c r="F55" s="9">
        <f>I55</f>
        <v>527500000</v>
      </c>
      <c r="G55" s="9">
        <f>F55</f>
        <v>527500000</v>
      </c>
      <c r="H55" s="8">
        <f t="shared" si="31"/>
        <v>0</v>
      </c>
      <c r="I55" s="9">
        <v>527500000</v>
      </c>
      <c r="J55" s="9">
        <f>I55</f>
        <v>527500000</v>
      </c>
      <c r="K55" s="8">
        <f t="shared" si="14"/>
        <v>0</v>
      </c>
      <c r="L55" s="9"/>
      <c r="M55" s="9"/>
      <c r="N55" s="9"/>
    </row>
    <row r="56" spans="1:14" ht="30" customHeight="1" x14ac:dyDescent="0.25">
      <c r="A56" s="7"/>
      <c r="B56" s="7"/>
      <c r="C56" s="7">
        <v>7750</v>
      </c>
      <c r="D56" s="7"/>
      <c r="E56" s="7" t="s">
        <v>126</v>
      </c>
      <c r="F56" s="8">
        <f>F57</f>
        <v>11620000</v>
      </c>
      <c r="G56" s="8">
        <f t="shared" ref="G56:J56" si="32">G57</f>
        <v>11620000</v>
      </c>
      <c r="H56" s="8">
        <f t="shared" si="31"/>
        <v>0</v>
      </c>
      <c r="I56" s="8">
        <f t="shared" si="32"/>
        <v>11620000</v>
      </c>
      <c r="J56" s="8">
        <f t="shared" si="32"/>
        <v>11620000</v>
      </c>
      <c r="K56" s="8">
        <f t="shared" si="14"/>
        <v>0</v>
      </c>
      <c r="L56" s="8"/>
      <c r="M56" s="8"/>
      <c r="N56" s="8"/>
    </row>
    <row r="57" spans="1:14" ht="30" customHeight="1" x14ac:dyDescent="0.25">
      <c r="A57" s="7"/>
      <c r="B57" s="7"/>
      <c r="C57" s="5"/>
      <c r="D57" s="5">
        <v>7756</v>
      </c>
      <c r="E57" s="5" t="s">
        <v>163</v>
      </c>
      <c r="F57" s="9">
        <f>I57</f>
        <v>11620000</v>
      </c>
      <c r="G57" s="9">
        <f>F57</f>
        <v>11620000</v>
      </c>
      <c r="H57" s="9">
        <f>F57-G57</f>
        <v>0</v>
      </c>
      <c r="I57" s="9">
        <v>11620000</v>
      </c>
      <c r="J57" s="9">
        <f>I57</f>
        <v>11620000</v>
      </c>
      <c r="K57" s="8">
        <f t="shared" si="14"/>
        <v>0</v>
      </c>
      <c r="L57" s="8"/>
      <c r="M57" s="8"/>
      <c r="N57" s="8"/>
    </row>
    <row r="58" spans="1:14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</sheetData>
  <mergeCells count="10">
    <mergeCell ref="A2:N2"/>
    <mergeCell ref="A3:N3"/>
    <mergeCell ref="A4:A5"/>
    <mergeCell ref="B4:B5"/>
    <mergeCell ref="C4:C5"/>
    <mergeCell ref="D4:D5"/>
    <mergeCell ref="E4:E5"/>
    <mergeCell ref="F4:H4"/>
    <mergeCell ref="I4:K4"/>
    <mergeCell ref="L4:N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01</vt:lpstr>
      <vt:lpstr>1c - PI  (2)</vt:lpstr>
      <vt:lpstr>1b</vt:lpstr>
      <vt:lpstr>1c - PII</vt:lpstr>
      <vt:lpstr>'1c - PI 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NGUYEN THONG</cp:lastModifiedBy>
  <cp:lastPrinted>2024-04-25T06:21:56Z</cp:lastPrinted>
  <dcterms:created xsi:type="dcterms:W3CDTF">2022-08-02T03:52:09Z</dcterms:created>
  <dcterms:modified xsi:type="dcterms:W3CDTF">2024-04-25T06:24:11Z</dcterms:modified>
</cp:coreProperties>
</file>